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3"/>
  <c r="E22"/>
  <c r="E21"/>
  <c r="E20"/>
  <c r="E19"/>
  <c r="E17"/>
  <c r="E16"/>
  <c r="E15"/>
  <c r="E14"/>
  <c r="E25" l="1"/>
  <c r="D32" l="1"/>
  <c r="C32"/>
  <c r="E31"/>
  <c r="E30"/>
  <c r="E29"/>
  <c r="E28"/>
  <c r="E27"/>
  <c r="E26"/>
  <c r="D11"/>
  <c r="C11"/>
  <c r="E10"/>
  <c r="E9"/>
  <c r="E8"/>
  <c r="E7"/>
  <c r="E11" l="1"/>
  <c r="E13"/>
  <c r="E32"/>
  <c r="E33" l="1"/>
  <c r="E35" s="1"/>
</calcChain>
</file>

<file path=xl/sharedStrings.xml><?xml version="1.0" encoding="utf-8"?>
<sst xmlns="http://schemas.openxmlformats.org/spreadsheetml/2006/main" count="36" uniqueCount="36">
  <si>
    <t>Отчет об исполнении ООО"Наш Лужский Дом" договора управления  за 2023год</t>
  </si>
  <si>
    <t>Начислено</t>
  </si>
  <si>
    <t>Оплачено</t>
  </si>
  <si>
    <t>расходы</t>
  </si>
  <si>
    <t>площадь дома</t>
  </si>
  <si>
    <t>руб.</t>
  </si>
  <si>
    <t>гр.1</t>
  </si>
  <si>
    <t>гр.5</t>
  </si>
  <si>
    <t>текущий ремонт</t>
  </si>
  <si>
    <t>СОИД</t>
  </si>
  <si>
    <t>Техническое обслуживание ВДГО</t>
  </si>
  <si>
    <t>Всего:</t>
  </si>
  <si>
    <t>расходы в т.ч.</t>
  </si>
  <si>
    <t>налог на доход</t>
  </si>
  <si>
    <t>Управление МКД</t>
  </si>
  <si>
    <t>ОДПУ (обслуживание)</t>
  </si>
  <si>
    <t>обслуживание лифта</t>
  </si>
  <si>
    <t>Аварийная служба</t>
  </si>
  <si>
    <t>Услуги ЕИРЦ</t>
  </si>
  <si>
    <t>прочие расходы(  мед.услуги,спец.оценка,связь,кадры и.т.д)</t>
  </si>
  <si>
    <t>аренда</t>
  </si>
  <si>
    <t>автотранспортные расходы</t>
  </si>
  <si>
    <t>работы,материалы</t>
  </si>
  <si>
    <t>СОИ ХВС</t>
  </si>
  <si>
    <t>СОИ водоотведение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</si>
  <si>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</si>
  <si>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</si>
  <si>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</si>
  <si>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</si>
  <si>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ВСЕГО СОИ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</si>
  <si>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</si>
  <si>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</si>
  <si>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</si>
  <si>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Медведское шоссед.15 кор.3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</si>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</sst>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0" fontId="0" fillId="0" borderId="7" xfId="0" applyFont="1" applyBorder="1"/>
    <xf numFmtId="3" fontId="0" fillId="0" borderId="9" xfId="0" applyNumberForma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0" fontId="3" fillId="0" borderId="7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tabSelected="1" view="pageLayout" workbookViewId="0">
      <selection activeCell="I14" sqref="I14"/>
    </sheetView>
  </sheetViews>
  <sheetFormatPr defaultRowHeight="15"/>
  <cols>
    <col min="1" max="1" width="16.28515625" customWidth="1"/>
    <col min="2" max="2" width="45.28515625" customWidth="1"/>
    <col min="3" max="3" width="10.7109375" customWidth="1"/>
    <col min="4" max="4" width="11.5703125" customWidth="1"/>
    <col min="5" max="5" width="11.7109375" customWidth="1"/>
  </cols>
  <sheetData>
    <row r="1" spans="1:5">
      <c r="A1" s="1" t="s">
        <v>0</v>
      </c>
    </row>
    <row r="3" spans="1:5">
      <c r="A3" s="2" t="s">
        <v>33</v>
      </c>
      <c r="B3" s="3"/>
      <c r="C3" s="4" t="s">
        <v>1</v>
      </c>
      <c r="D3" s="4" t="s">
        <v>2</v>
      </c>
      <c r="E3" s="5" t="s">
        <v>3</v>
      </c>
    </row>
    <row r="4" spans="1:5">
      <c r="A4" s="6" t="s">
        <v>4</v>
      </c>
      <c r="B4" s="7">
        <v>2833.6</v>
      </c>
      <c r="C4" s="8"/>
      <c r="D4" s="8"/>
      <c r="E4" s="9" t="s">
        <v>5</v>
      </c>
    </row>
    <row r="5" spans="1:5">
      <c r="A5" s="10"/>
      <c r="B5" s="11" t="s">
        <v>6</v>
      </c>
      <c r="C5" s="12"/>
      <c r="D5" s="12"/>
      <c r="E5" s="12" t="s">
        <v>7</v>
      </c>
    </row>
    <row r="6" spans="1:5">
      <c r="A6" s="10" t="s">
        <v>8</v>
      </c>
      <c r="B6" s="13"/>
      <c r="C6" s="14">
        <v>79341</v>
      </c>
      <c r="D6" s="14">
        <v>48371</v>
      </c>
      <c r="E6" s="15">
        <f>D6</f>
        <v>48371</v>
      </c>
    </row>
    <row r="7" spans="1:5">
      <c r="A7" s="10" t="s">
        <v>9</v>
      </c>
      <c r="B7" s="13"/>
      <c r="C7" s="14">
        <v>345899</v>
      </c>
      <c r="D7" s="14">
        <v>210759</v>
      </c>
      <c r="E7" s="15">
        <f>D7</f>
        <v>210759</v>
      </c>
    </row>
    <row r="8" spans="1:5">
      <c r="A8" s="16" t="s">
        <v>10</v>
      </c>
      <c r="B8" s="13"/>
      <c r="C8" s="17"/>
      <c r="D8" s="14"/>
      <c r="E8" s="15">
        <f>C8</f>
        <v>0</v>
      </c>
    </row>
    <row r="9" spans="1:5">
      <c r="A9" s="10"/>
      <c r="B9" s="13"/>
      <c r="C9" s="14"/>
      <c r="D9" s="14"/>
      <c r="E9" s="15">
        <f>D9</f>
        <v>0</v>
      </c>
    </row>
    <row r="10" spans="1:5">
      <c r="A10" s="10"/>
      <c r="B10" s="13"/>
      <c r="C10" s="14"/>
      <c r="D10" s="14"/>
      <c r="E10" s="15">
        <f>D10</f>
        <v>0</v>
      </c>
    </row>
    <row r="11" spans="1:5">
      <c r="A11" s="10"/>
      <c r="B11" s="11" t="s">
        <v>11</v>
      </c>
      <c r="C11" s="18">
        <f>SUM(C6:C10)</f>
        <v>425240</v>
      </c>
      <c r="D11" s="18">
        <f>SUM(D6:D10)</f>
        <v>259130</v>
      </c>
      <c r="E11" s="19">
        <f>SUM(E6:E10)</f>
        <v>259130</v>
      </c>
    </row>
    <row r="12" spans="1:5">
      <c r="A12" s="20" t="s">
        <v>12</v>
      </c>
      <c r="B12" s="13"/>
      <c r="C12" s="18"/>
      <c r="D12" s="18"/>
      <c r="E12" s="15"/>
    </row>
    <row r="13" spans="1:5">
      <c r="A13" s="20" t="s">
        <v>13</v>
      </c>
      <c r="B13" s="13"/>
      <c r="C13" s="19"/>
      <c r="D13" s="19"/>
      <c r="E13" s="15">
        <f>(D32+D11)*1%</f>
        <v>2925.62</v>
      </c>
    </row>
    <row r="14" spans="1:5">
      <c r="A14" s="16" t="s">
        <v>14</v>
      </c>
      <c r="B14" s="13"/>
      <c r="C14" s="19"/>
      <c r="D14" s="19"/>
      <c r="E14" s="15">
        <f>C11*15%</f>
        <v>63786</v>
      </c>
    </row>
    <row r="15" spans="1:5">
      <c r="A15" s="16" t="s">
        <v>34</v>
      </c>
      <c r="B15" s="13"/>
      <c r="C15" s="19"/>
      <c r="D15" s="19"/>
      <c r="E15" s="15">
        <f>9.66*5*B4</f>
        <v>136862.87999999998</v>
      </c>
    </row>
    <row r="16" spans="1:5">
      <c r="A16" s="16" t="s">
        <v>35</v>
      </c>
      <c r="B16" s="13"/>
      <c r="C16" s="19"/>
      <c r="D16" s="19"/>
      <c r="E16" s="15">
        <f>B4*12.8/12*5</f>
        <v>15112.533333333333</v>
      </c>
    </row>
    <row r="17" spans="1:5">
      <c r="A17" s="10" t="s">
        <v>15</v>
      </c>
      <c r="B17" s="13"/>
      <c r="C17" s="19"/>
      <c r="D17" s="19"/>
      <c r="E17" s="15">
        <f>B4*7.87/12*5</f>
        <v>9291.8466666666664</v>
      </c>
    </row>
    <row r="18" spans="1:5">
      <c r="A18" s="10" t="s">
        <v>16</v>
      </c>
      <c r="B18" s="13"/>
      <c r="C18" s="19"/>
      <c r="D18" s="19"/>
      <c r="E18" s="15">
        <v>38000</v>
      </c>
    </row>
    <row r="19" spans="1:5">
      <c r="A19" s="16" t="s">
        <v>17</v>
      </c>
      <c r="B19" s="21"/>
      <c r="C19" s="19"/>
      <c r="D19" s="19"/>
      <c r="E19" s="15">
        <f>B4*8.2/12*5</f>
        <v>9681.4666666666653</v>
      </c>
    </row>
    <row r="20" spans="1:5">
      <c r="A20" s="10" t="s">
        <v>18</v>
      </c>
      <c r="B20" s="13"/>
      <c r="C20" s="19"/>
      <c r="D20" s="19"/>
      <c r="E20" s="15">
        <f>B4*7/12*5</f>
        <v>8264.6666666666679</v>
      </c>
    </row>
    <row r="21" spans="1:5">
      <c r="A21" s="10" t="s">
        <v>19</v>
      </c>
      <c r="B21" s="13"/>
      <c r="C21" s="19"/>
      <c r="D21" s="19"/>
      <c r="E21" s="15">
        <f>B4*5/12*5</f>
        <v>5903.3333333333339</v>
      </c>
    </row>
    <row r="22" spans="1:5">
      <c r="A22" s="10" t="s">
        <v>20</v>
      </c>
      <c r="B22" s="13"/>
      <c r="C22" s="19"/>
      <c r="D22" s="19"/>
      <c r="E22" s="15">
        <f>B4*6/12*5</f>
        <v>7084</v>
      </c>
    </row>
    <row r="23" spans="1:5">
      <c r="A23" s="10" t="s">
        <v>21</v>
      </c>
      <c r="B23" s="13"/>
      <c r="C23" s="19"/>
      <c r="D23" s="19"/>
      <c r="E23" s="15">
        <f>B4*2.71/12*5</f>
        <v>3199.6066666666666</v>
      </c>
    </row>
    <row r="24" spans="1:5">
      <c r="A24" s="16" t="s">
        <v>22</v>
      </c>
      <c r="B24" s="13"/>
      <c r="C24" s="19"/>
      <c r="D24" s="19"/>
      <c r="E24" s="15">
        <v>12068</v>
      </c>
    </row>
    <row r="25" spans="1:5">
      <c r="A25" s="16"/>
      <c r="B25" s="13"/>
      <c r="C25" s="19"/>
      <c r="D25" s="19"/>
      <c r="E25" s="15">
        <f>SUM(E13:E24)</f>
        <v>312179.95333333337</v>
      </c>
    </row>
    <row r="26" spans="1:5" ht="15.75">
      <c r="A26" s="22" t="s">
        <v>23</v>
      </c>
      <c r="B26" s="11"/>
      <c r="C26" s="23">
        <v>3174</v>
      </c>
      <c r="D26" s="23">
        <v>1935</v>
      </c>
      <c r="E26" s="23">
        <f t="shared" ref="E26:E31" si="0">C26</f>
        <v>3174</v>
      </c>
    </row>
    <row r="27" spans="1:5" ht="15.75">
      <c r="A27" s="22" t="s">
        <v>24</v>
      </c>
      <c r="B27" s="11"/>
      <c r="C27" s="23">
        <v>8487</v>
      </c>
      <c r="D27" s="23">
        <v>4792</v>
      </c>
      <c r="E27" s="23">
        <f t="shared" si="0"/>
        <v>8487</v>
      </c>
    </row>
    <row r="28" spans="1:5">
      <c r="A28" s="20" t="s">
        <v>25</v>
      </c>
      <c r="B28" s="11"/>
      <c r="C28" s="23">
        <v>31669</v>
      </c>
      <c r="D28" s="23">
        <v>19308</v>
      </c>
      <c r="E28" s="23">
        <f t="shared" si="0"/>
        <v>31669</v>
      </c>
    </row>
    <row r="29" spans="1:5">
      <c r="A29" s="24" t="s">
        <v>26</v>
      </c>
      <c r="B29" s="25"/>
      <c r="C29" s="26">
        <v>11903</v>
      </c>
      <c r="D29" s="26">
        <v>6069</v>
      </c>
      <c r="E29" s="26">
        <f t="shared" si="0"/>
        <v>11903</v>
      </c>
    </row>
    <row r="30" spans="1:5">
      <c r="A30" s="20" t="s">
        <v>27</v>
      </c>
      <c r="B30" s="11"/>
      <c r="C30" s="23">
        <v>2605</v>
      </c>
      <c r="D30" s="23">
        <v>1328</v>
      </c>
      <c r="E30" s="23">
        <f t="shared" si="0"/>
        <v>2605</v>
      </c>
    </row>
    <row r="31" spans="1:5">
      <c r="A31" s="24" t="s">
        <v>28</v>
      </c>
      <c r="B31" s="25"/>
      <c r="C31" s="26"/>
      <c r="D31" s="26"/>
      <c r="E31" s="26">
        <f t="shared" si="0"/>
        <v>0</v>
      </c>
    </row>
    <row r="32" spans="1:5">
      <c r="A32" s="20"/>
      <c r="B32" s="13" t="s">
        <v>29</v>
      </c>
      <c r="C32" s="19">
        <f>SUM(C26:C31)</f>
        <v>57838</v>
      </c>
      <c r="D32" s="19">
        <f>SUM(D26:D31)</f>
        <v>33432</v>
      </c>
      <c r="E32" s="19">
        <f>SUM(E26:E31)</f>
        <v>57838</v>
      </c>
    </row>
    <row r="33" spans="1:5">
      <c r="A33" s="20"/>
      <c r="B33" s="13" t="s">
        <v>30</v>
      </c>
      <c r="C33" s="23"/>
      <c r="D33" s="23"/>
      <c r="E33" s="19">
        <f>E32+E11</f>
        <v>316968</v>
      </c>
    </row>
    <row r="34" spans="1:5">
      <c r="A34" s="20" t="s">
        <v>31</v>
      </c>
      <c r="B34" s="11"/>
      <c r="C34" s="23"/>
      <c r="D34" s="23"/>
      <c r="E34" s="19"/>
    </row>
    <row r="35" spans="1:5">
      <c r="A35" s="27" t="s">
        <v>32</v>
      </c>
      <c r="B35" s="28"/>
      <c r="C35" s="19"/>
      <c r="D35" s="19"/>
      <c r="E35" s="19">
        <f>D11+D32-E33</f>
        <v>-24406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2024-02-19T05:05:37Z</dcterms:modified>
</cp:coreProperties>
</file>