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1"/>
  <c r="E19"/>
  <c r="E18"/>
  <c r="E17"/>
  <c r="E16"/>
  <c r="E15"/>
  <c r="E13"/>
  <c r="E12"/>
  <c r="D22"/>
  <c r="D28" s="1"/>
  <c r="C22"/>
  <c r="D23"/>
  <c r="C23"/>
  <c r="E27"/>
  <c r="C40"/>
  <c r="D40"/>
  <c r="C28" l="1"/>
  <c r="E22"/>
  <c r="D9"/>
  <c r="C9"/>
  <c r="E8"/>
  <c r="E26"/>
  <c r="E25"/>
  <c r="E24"/>
  <c r="E23"/>
  <c r="E28" l="1"/>
  <c r="E14"/>
  <c r="E11"/>
  <c r="E9"/>
  <c r="E29" l="1"/>
  <c r="E32" s="1"/>
</calcChain>
</file>

<file path=xl/sharedStrings.xml><?xml version="1.0" encoding="utf-8"?>
<sst xmlns="http://schemas.openxmlformats.org/spreadsheetml/2006/main" count="44" uniqueCount="42">
  <si>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</si>
  <si>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</si>
  <si>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</si>
  <si>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</si>
  <si>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</si>
  <si>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</si>
  <si>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</si>
  <si>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</si>
  <si>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</si>
  <si>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</si>
  <si>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</si>
  <si>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</si>
  <si>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</si>
  <si>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СОИ электроэнергия</t>
  </si>
  <si>
    <t>СОИ ХВС</t>
  </si>
  <si>
    <t>исп.Андреева Е.В.</t>
  </si>
  <si>
    <t>тел.2-54-14</t>
  </si>
  <si>
    <t>Затраты</t>
  </si>
  <si>
    <t>площадь дома</t>
  </si>
  <si>
    <t>руб.</t>
  </si>
  <si>
    <t>СОИД</t>
  </si>
  <si>
    <t>Всего:</t>
  </si>
  <si>
    <t>ИТОГО расходы:</t>
  </si>
  <si>
    <t>пр.Володарского д.6</t>
  </si>
  <si>
    <t>ГВС СОИ(к-т на тепловую энергию)</t>
  </si>
  <si>
    <t>ГВС СОИ ( к-т на холодную воду)</t>
  </si>
  <si>
    <t>Эл.энергия ИТП</t>
  </si>
  <si>
    <t>прочие расходы(  мед.услуги,спец.оценка,связь,кадры и.т.д)</t>
  </si>
  <si>
    <t>Управление МКД</t>
  </si>
  <si>
    <t>расходы в т.ч.</t>
  </si>
  <si>
    <t>аренда</t>
  </si>
  <si>
    <t>автотранспортные расходы</t>
  </si>
  <si>
    <t>работы,материалы</t>
  </si>
  <si>
    <t>СОИ водоотведение</t>
  </si>
  <si>
    <t>ВСЕГО СОИ</t>
  </si>
  <si>
    <t>оплачено</t>
  </si>
  <si>
    <t>Арендаторы</t>
  </si>
  <si>
    <t>Иванов И.В.</t>
  </si>
  <si>
    <t>Бельская А.Р.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</si>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</sst>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3" fontId="0" fillId="0" borderId="10" xfId="0" applyNumberFormat="1" applyBorder="1"/>
    <xf numFmtId="3" fontId="0" fillId="0" borderId="7" xfId="0" applyNumberForma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0" fontId="1" fillId="0" borderId="6" xfId="0" applyFont="1" applyBorder="1"/>
    <xf numFmtId="3" fontId="0" fillId="0" borderId="7" xfId="0" applyNumberFormat="1" applyFont="1" applyBorder="1"/>
    <xf numFmtId="3" fontId="1" fillId="0" borderId="7" xfId="0" applyNumberFormat="1" applyFont="1" applyBorder="1"/>
    <xf numFmtId="0" fontId="1" fillId="0" borderId="5" xfId="0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0" xfId="0" applyBorder="1"/>
    <xf numFmtId="3" fontId="0" fillId="0" borderId="0" xfId="0" applyNumberForma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0" borderId="0" xfId="0" applyNumberFormat="1"/>
    <xf numFmtId="0" fontId="1" fillId="0" borderId="11" xfId="0" applyFont="1" applyBorder="1"/>
    <xf numFmtId="0" fontId="0" fillId="0" borderId="12" xfId="0" applyBorder="1"/>
    <xf numFmtId="3" fontId="0" fillId="0" borderId="6" xfId="0" applyNumberFormat="1" applyBorder="1"/>
    <xf numFmtId="0" fontId="0" fillId="0" borderId="7" xfId="0" applyBorder="1"/>
    <xf numFmtId="0" fontId="0" fillId="0" borderId="13" xfId="0" applyBorder="1"/>
    <xf numFmtId="3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showWhiteSpace="0" view="pageLayout" workbookViewId="0">
      <selection sqref="A1:E41"/>
    </sheetView>
  </sheetViews>
  <sheetFormatPr defaultRowHeight="15"/>
  <cols>
    <col min="1" max="1" width="15.28515625" customWidth="1"/>
    <col min="2" max="2" width="38.5703125" customWidth="1"/>
    <col min="3" max="3" width="12.5703125" customWidth="1"/>
    <col min="4" max="4" width="11.140625" customWidth="1"/>
    <col min="5" max="5" width="16.42578125" customWidth="1"/>
    <col min="8" max="8" width="9.7109375" bestFit="1" customWidth="1"/>
  </cols>
  <sheetData>
    <row r="1" spans="1:8">
      <c r="A1" s="1" t="s">
        <v>39</v>
      </c>
    </row>
    <row r="3" spans="1:8">
      <c r="A3" s="2" t="s">
        <v>23</v>
      </c>
      <c r="B3" s="3"/>
      <c r="C3" s="4" t="s">
        <v>0</v>
      </c>
      <c r="D3" s="4" t="s">
        <v>1</v>
      </c>
      <c r="E3" s="17" t="s">
        <v>17</v>
      </c>
    </row>
    <row r="4" spans="1:8">
      <c r="A4" s="5" t="s">
        <v>18</v>
      </c>
      <c r="B4" s="18">
        <v>951.6</v>
      </c>
      <c r="C4" s="6"/>
      <c r="D4" s="6"/>
      <c r="E4" s="19" t="s">
        <v>19</v>
      </c>
    </row>
    <row r="5" spans="1:8">
      <c r="A5" s="7"/>
      <c r="B5" s="8" t="s">
        <v>2</v>
      </c>
      <c r="C5" s="9" t="s">
        <v>3</v>
      </c>
      <c r="D5" s="9" t="s">
        <v>4</v>
      </c>
      <c r="E5" s="9" t="s">
        <v>5</v>
      </c>
    </row>
    <row r="6" spans="1:8">
      <c r="A6" s="7" t="s">
        <v>7</v>
      </c>
      <c r="B6" s="21"/>
      <c r="C6" s="32">
        <v>82522</v>
      </c>
      <c r="D6" s="32">
        <v>76615</v>
      </c>
      <c r="E6" s="22">
        <v>54320</v>
      </c>
    </row>
    <row r="7" spans="1:8">
      <c r="A7" s="7" t="s">
        <v>20</v>
      </c>
      <c r="B7" s="21"/>
      <c r="C7" s="32">
        <v>109131</v>
      </c>
      <c r="D7" s="32">
        <v>99204</v>
      </c>
      <c r="E7" s="22">
        <f>C7</f>
        <v>109131</v>
      </c>
    </row>
    <row r="8" spans="1:8">
      <c r="A8" s="20" t="s">
        <v>8</v>
      </c>
      <c r="B8" s="21"/>
      <c r="C8" s="33">
        <v>3749</v>
      </c>
      <c r="D8" s="32">
        <v>3481</v>
      </c>
      <c r="E8" s="22">
        <f>C8</f>
        <v>3749</v>
      </c>
      <c r="F8" s="35"/>
    </row>
    <row r="9" spans="1:8">
      <c r="A9" s="7"/>
      <c r="B9" s="8" t="s">
        <v>21</v>
      </c>
      <c r="C9" s="34">
        <f>SUM(C6:C8)</f>
        <v>195402</v>
      </c>
      <c r="D9" s="34">
        <f>SUM(D6:D8)</f>
        <v>179300</v>
      </c>
      <c r="E9" s="23">
        <f>SUM(E6:E8)</f>
        <v>167200</v>
      </c>
    </row>
    <row r="10" spans="1:8">
      <c r="A10" s="24" t="s">
        <v>29</v>
      </c>
      <c r="B10" s="21"/>
      <c r="C10" s="34"/>
      <c r="D10" s="34"/>
      <c r="E10" s="22"/>
      <c r="H10" s="35"/>
    </row>
    <row r="11" spans="1:8">
      <c r="A11" s="24" t="s">
        <v>6</v>
      </c>
      <c r="B11" s="21"/>
      <c r="C11" s="23"/>
      <c r="D11" s="23"/>
      <c r="E11" s="22">
        <f>(D27+D9)*1%</f>
        <v>1856.71</v>
      </c>
      <c r="H11" s="35"/>
    </row>
    <row r="12" spans="1:8">
      <c r="A12" s="20" t="s">
        <v>40</v>
      </c>
      <c r="B12" s="21"/>
      <c r="C12" s="23"/>
      <c r="D12" s="23"/>
      <c r="E12" s="22">
        <f>7.01*B4*12</f>
        <v>80048.592000000004</v>
      </c>
      <c r="H12" s="35"/>
    </row>
    <row r="13" spans="1:8">
      <c r="A13" s="20" t="s">
        <v>41</v>
      </c>
      <c r="B13" s="21"/>
      <c r="C13" s="23"/>
      <c r="D13" s="23"/>
      <c r="E13" s="22">
        <f>B4*12.8</f>
        <v>12180.480000000001</v>
      </c>
      <c r="H13" s="35"/>
    </row>
    <row r="14" spans="1:8">
      <c r="A14" s="24" t="s">
        <v>28</v>
      </c>
      <c r="B14" s="21"/>
      <c r="C14" s="23"/>
      <c r="D14" s="23"/>
      <c r="E14" s="22">
        <f>C9*10%</f>
        <v>19540.2</v>
      </c>
    </row>
    <row r="15" spans="1:8">
      <c r="A15" s="20" t="s">
        <v>9</v>
      </c>
      <c r="B15" s="25"/>
      <c r="C15" s="23"/>
      <c r="D15" s="23"/>
      <c r="E15" s="22">
        <f>B4*8.2</f>
        <v>7803.12</v>
      </c>
    </row>
    <row r="16" spans="1:8">
      <c r="A16" s="7" t="s">
        <v>10</v>
      </c>
      <c r="B16" s="21"/>
      <c r="C16" s="23"/>
      <c r="D16" s="23"/>
      <c r="E16" s="22">
        <f>B4*7</f>
        <v>6661.2</v>
      </c>
    </row>
    <row r="17" spans="1:7">
      <c r="A17" s="7" t="s">
        <v>27</v>
      </c>
      <c r="B17" s="21"/>
      <c r="C17" s="23"/>
      <c r="D17" s="23"/>
      <c r="E17" s="22">
        <f>B4*5</f>
        <v>4758</v>
      </c>
    </row>
    <row r="18" spans="1:7">
      <c r="A18" s="7" t="s">
        <v>30</v>
      </c>
      <c r="B18" s="21"/>
      <c r="C18" s="23"/>
      <c r="D18" s="23"/>
      <c r="E18" s="22">
        <f>B4*6</f>
        <v>5709.6</v>
      </c>
      <c r="G18" s="35"/>
    </row>
    <row r="19" spans="1:7">
      <c r="A19" s="7" t="s">
        <v>31</v>
      </c>
      <c r="B19" s="21"/>
      <c r="C19" s="23"/>
      <c r="D19" s="23"/>
      <c r="E19" s="22">
        <f>B4*2.71</f>
        <v>2578.8360000000002</v>
      </c>
    </row>
    <row r="20" spans="1:7">
      <c r="A20" s="20" t="s">
        <v>32</v>
      </c>
      <c r="B20" s="21"/>
      <c r="C20" s="23"/>
      <c r="D20" s="23"/>
      <c r="E20" s="22">
        <v>20103</v>
      </c>
    </row>
    <row r="21" spans="1:7">
      <c r="A21" s="20"/>
      <c r="B21" s="8"/>
      <c r="C21" s="16"/>
      <c r="D21" s="16"/>
      <c r="E21" s="16">
        <f>SUM(E11:E20)</f>
        <v>161239.73800000001</v>
      </c>
    </row>
    <row r="22" spans="1:7" ht="15.75">
      <c r="A22" s="26" t="s">
        <v>14</v>
      </c>
      <c r="B22" s="8"/>
      <c r="C22" s="16">
        <f>335+670</f>
        <v>1005</v>
      </c>
      <c r="D22" s="16">
        <f>521+415</f>
        <v>936</v>
      </c>
      <c r="E22" s="16">
        <f t="shared" ref="E22:E26" si="0">C22</f>
        <v>1005</v>
      </c>
    </row>
    <row r="23" spans="1:7" ht="15.75">
      <c r="A23" s="26" t="s">
        <v>33</v>
      </c>
      <c r="B23" s="8"/>
      <c r="C23" s="16">
        <f>1968+984</f>
        <v>2952</v>
      </c>
      <c r="D23" s="16">
        <f>1529+1221</f>
        <v>2750</v>
      </c>
      <c r="E23" s="16">
        <f t="shared" si="0"/>
        <v>2952</v>
      </c>
    </row>
    <row r="24" spans="1:7">
      <c r="A24" s="24" t="s">
        <v>13</v>
      </c>
      <c r="B24" s="11"/>
      <c r="C24" s="15">
        <v>2554</v>
      </c>
      <c r="D24" s="15">
        <v>2386</v>
      </c>
      <c r="E24" s="15">
        <f t="shared" si="0"/>
        <v>2554</v>
      </c>
    </row>
    <row r="25" spans="1:7">
      <c r="A25" s="10" t="s">
        <v>24</v>
      </c>
      <c r="B25" s="8"/>
      <c r="C25" s="16">
        <v>4091</v>
      </c>
      <c r="D25" s="16">
        <v>3858</v>
      </c>
      <c r="E25" s="16">
        <f t="shared" si="0"/>
        <v>4091</v>
      </c>
    </row>
    <row r="26" spans="1:7">
      <c r="A26" s="36" t="s">
        <v>25</v>
      </c>
      <c r="B26" s="11"/>
      <c r="C26" s="15">
        <v>1005</v>
      </c>
      <c r="D26" s="15">
        <v>936</v>
      </c>
      <c r="E26" s="15">
        <f t="shared" si="0"/>
        <v>1005</v>
      </c>
    </row>
    <row r="27" spans="1:7">
      <c r="A27" s="24" t="s">
        <v>26</v>
      </c>
      <c r="B27" s="8"/>
      <c r="C27" s="16">
        <v>6864</v>
      </c>
      <c r="D27" s="16">
        <v>6371</v>
      </c>
      <c r="E27" s="16">
        <f>C27</f>
        <v>6864</v>
      </c>
    </row>
    <row r="28" spans="1:7">
      <c r="A28" s="10"/>
      <c r="B28" s="18" t="s">
        <v>34</v>
      </c>
      <c r="C28" s="16">
        <f>SUM(C22:C27)</f>
        <v>18471</v>
      </c>
      <c r="D28" s="16">
        <f>SUM(D22:D27)</f>
        <v>17237</v>
      </c>
      <c r="E28" s="16">
        <f>SUM(E22:E27)</f>
        <v>18471</v>
      </c>
    </row>
    <row r="29" spans="1:7">
      <c r="A29" s="24"/>
      <c r="B29" s="21" t="s">
        <v>22</v>
      </c>
      <c r="C29" s="16"/>
      <c r="D29" s="16"/>
      <c r="E29" s="23">
        <f>E9+E28</f>
        <v>185671</v>
      </c>
      <c r="G29" s="14"/>
    </row>
    <row r="30" spans="1:7">
      <c r="A30" s="24"/>
      <c r="B30" s="8"/>
      <c r="C30" s="16"/>
      <c r="D30" s="16"/>
      <c r="E30" s="23">
        <v>0</v>
      </c>
    </row>
    <row r="31" spans="1:7">
      <c r="A31" s="24" t="s">
        <v>11</v>
      </c>
      <c r="B31" s="13"/>
      <c r="C31" s="27"/>
      <c r="D31" s="27"/>
      <c r="E31" s="27"/>
    </row>
    <row r="32" spans="1:7">
      <c r="A32" s="12"/>
      <c r="B32" s="29"/>
      <c r="C32" s="23"/>
      <c r="D32" s="23"/>
      <c r="E32" s="23">
        <f>D9+D27-E29</f>
        <v>0</v>
      </c>
    </row>
    <row r="33" spans="1:5">
      <c r="A33" s="28" t="s">
        <v>12</v>
      </c>
    </row>
    <row r="34" spans="1:5">
      <c r="B34" s="30"/>
      <c r="C34" s="30"/>
      <c r="D34" s="30"/>
      <c r="E34" s="30"/>
    </row>
    <row r="35" spans="1:5">
      <c r="A35" s="30"/>
      <c r="B35" s="30"/>
      <c r="C35" s="30"/>
      <c r="D35" s="31"/>
      <c r="E35" s="31"/>
    </row>
    <row r="36" spans="1:5">
      <c r="A36" s="30"/>
      <c r="B36" s="30"/>
      <c r="C36" s="30"/>
      <c r="D36" s="31"/>
      <c r="E36" s="31"/>
    </row>
    <row r="37" spans="1:5">
      <c r="A37" s="7"/>
      <c r="B37" s="37" t="s">
        <v>36</v>
      </c>
      <c r="C37" s="39" t="s">
        <v>0</v>
      </c>
      <c r="D37" s="38" t="s">
        <v>35</v>
      </c>
      <c r="E37" s="31"/>
    </row>
    <row r="38" spans="1:5">
      <c r="A38" s="7" t="s">
        <v>37</v>
      </c>
      <c r="B38" s="37"/>
      <c r="C38" s="16">
        <v>4578</v>
      </c>
      <c r="D38" s="38">
        <v>4456</v>
      </c>
      <c r="E38" s="31"/>
    </row>
    <row r="39" spans="1:5">
      <c r="A39" s="12" t="s">
        <v>38</v>
      </c>
      <c r="B39" s="40"/>
      <c r="C39" s="27">
        <v>7205</v>
      </c>
      <c r="D39" s="41">
        <v>8130</v>
      </c>
      <c r="E39" s="30"/>
    </row>
    <row r="40" spans="1:5">
      <c r="A40" s="7"/>
      <c r="B40" s="37" t="s">
        <v>21</v>
      </c>
      <c r="C40" s="16">
        <f>SUM(C38:C39)</f>
        <v>11783</v>
      </c>
      <c r="D40" s="38">
        <f>SUM(D38:D39)</f>
        <v>12586</v>
      </c>
      <c r="E40" s="30"/>
    </row>
    <row r="41" spans="1:5">
      <c r="A41" s="30"/>
    </row>
    <row r="43" spans="1:5">
      <c r="A43" t="s">
        <v>15</v>
      </c>
    </row>
    <row r="44" spans="1:5">
      <c r="A44" t="s">
        <v>16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2024-02-07T10:54:42Z</dcterms:modified>
</cp:coreProperties>
</file>