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6"/>
  <c r="E15"/>
  <c r="E13"/>
  <c r="E12"/>
  <c r="E7"/>
  <c r="E28"/>
  <c r="E27"/>
  <c r="D29"/>
  <c r="E26"/>
  <c r="C29"/>
  <c r="E24"/>
  <c r="E23"/>
  <c r="D9"/>
  <c r="C9"/>
  <c r="E14" s="1"/>
  <c r="E8"/>
  <c r="E11" l="1"/>
  <c r="E9"/>
  <c r="E25"/>
  <c r="E29" s="1"/>
  <c r="E30" l="1"/>
  <c r="E33" s="1"/>
</calcChain>
</file>

<file path=xl/sharedStrings.xml><?xml version="1.0" encoding="utf-8"?>
<sst xmlns="http://schemas.openxmlformats.org/spreadsheetml/2006/main" count="37" uniqueCount="37">
  <si>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</si>
  <si>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</si>
  <si>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</si>
  <si>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</si>
  <si>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</si>
  <si>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</si>
  <si>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</si>
  <si>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</si>
  <si>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</si>
  <si>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</si>
  <si>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Техническое обслуживание ВДГО</t>
  </si>
  <si>
    <t>Всего:</t>
  </si>
  <si>
    <t>расходы в т.ч.</t>
  </si>
  <si>
    <t>налог на доход</t>
  </si>
  <si>
    <t>Управление МКД</t>
  </si>
  <si>
    <t>ОДПУ (поверка,обслуживание)</t>
  </si>
  <si>
    <t>Аварийная служба</t>
  </si>
  <si>
    <t>Услуги ЕИРЦ</t>
  </si>
  <si>
    <t>прочие расходы(  мед.услуги,спец.оценка,связь,кадры и.т.д)</t>
  </si>
  <si>
    <t>аренда</t>
  </si>
  <si>
    <t>автотранспортные расходы</t>
  </si>
  <si>
    <t>работы,материалы</t>
  </si>
  <si>
    <t>СОИ ХВС</t>
  </si>
  <si>
    <t>СОИ водоотведение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</si>
  <si>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</si>
  <si>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</si>
  <si>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</si>
  <si>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</si>
  <si>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</si>
  <si>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</si>
  <si>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</si>
  <si>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</si>
  <si>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ООО"Наш Лужский  Дом" договора управления  за 2023 год</t>
  </si>
  <si>
    <t>СОИД( в том числе содержание лестничных клеток и территории)</t>
  </si>
  <si>
    <t>пр.Володарского д.35 кор.2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</si>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</sst>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6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1" fillId="0" borderId="5" xfId="0" applyFont="1" applyBorder="1"/>
    <xf numFmtId="0" fontId="0" fillId="0" borderId="6" xfId="0" applyFont="1" applyBorder="1"/>
    <xf numFmtId="0" fontId="3" fillId="0" borderId="5" xfId="0" applyFont="1" applyBorder="1"/>
    <xf numFmtId="3" fontId="0" fillId="0" borderId="7" xfId="0" applyNumberFormat="1" applyBorder="1"/>
    <xf numFmtId="0" fontId="1" fillId="0" borderId="8" xfId="0" applyFont="1" applyBorder="1"/>
    <xf numFmtId="0" fontId="0" fillId="0" borderId="9" xfId="0" applyBorder="1"/>
    <xf numFmtId="3" fontId="0" fillId="0" borderId="10" xfId="0" applyNumberFormat="1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0" xfId="0" applyBorder="1"/>
    <xf numFmtId="3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view="pageLayout" workbookViewId="0">
      <selection sqref="A1:E34"/>
    </sheetView>
  </sheetViews>
  <sheetFormatPr defaultRowHeight="15"/>
  <cols>
    <col min="1" max="1" width="15.140625" customWidth="1"/>
    <col min="2" max="2" width="41.5703125" customWidth="1"/>
    <col min="3" max="3" width="12.5703125" customWidth="1"/>
    <col min="4" max="4" width="11.7109375" customWidth="1"/>
    <col min="5" max="5" width="13.28515625" customWidth="1"/>
  </cols>
  <sheetData>
    <row r="1" spans="1:5">
      <c r="A1" s="1" t="s">
        <v>32</v>
      </c>
    </row>
    <row r="3" spans="1:5">
      <c r="A3" s="2" t="s">
        <v>34</v>
      </c>
      <c r="B3" s="3"/>
      <c r="C3" s="4" t="s">
        <v>0</v>
      </c>
      <c r="D3" s="4" t="s">
        <v>1</v>
      </c>
      <c r="E3" s="5" t="s">
        <v>2</v>
      </c>
    </row>
    <row r="4" spans="1:5">
      <c r="A4" s="6" t="s">
        <v>3</v>
      </c>
      <c r="B4" s="7">
        <v>698.2</v>
      </c>
      <c r="C4" s="8"/>
      <c r="D4" s="8"/>
      <c r="E4" s="9" t="s">
        <v>4</v>
      </c>
    </row>
    <row r="5" spans="1:5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5">
      <c r="A6" s="10" t="s">
        <v>9</v>
      </c>
      <c r="B6" s="13"/>
      <c r="C6" s="14">
        <v>22482</v>
      </c>
      <c r="D6" s="14">
        <v>16236</v>
      </c>
      <c r="E6" s="15">
        <v>2242</v>
      </c>
    </row>
    <row r="7" spans="1:5">
      <c r="A7" s="10" t="s">
        <v>33</v>
      </c>
      <c r="B7" s="13"/>
      <c r="C7" s="14">
        <v>29855</v>
      </c>
      <c r="D7" s="14">
        <v>21561</v>
      </c>
      <c r="E7" s="15">
        <f>D7</f>
        <v>21561</v>
      </c>
    </row>
    <row r="8" spans="1:5">
      <c r="A8" s="16" t="s">
        <v>10</v>
      </c>
      <c r="B8" s="13"/>
      <c r="C8" s="17"/>
      <c r="D8" s="14"/>
      <c r="E8" s="15">
        <f>D8</f>
        <v>0</v>
      </c>
    </row>
    <row r="9" spans="1:5">
      <c r="A9" s="10"/>
      <c r="B9" s="11" t="s">
        <v>11</v>
      </c>
      <c r="C9" s="18">
        <f>SUM(C6:C8)</f>
        <v>52337</v>
      </c>
      <c r="D9" s="18">
        <f>SUM(D6:D8)</f>
        <v>37797</v>
      </c>
      <c r="E9" s="19">
        <f>SUM(E6:E8)</f>
        <v>23803</v>
      </c>
    </row>
    <row r="10" spans="1:5">
      <c r="A10" s="20" t="s">
        <v>12</v>
      </c>
      <c r="B10" s="13"/>
      <c r="C10" s="18"/>
      <c r="D10" s="18"/>
      <c r="E10" s="15"/>
    </row>
    <row r="11" spans="1:5">
      <c r="A11" s="20" t="s">
        <v>13</v>
      </c>
      <c r="B11" s="13"/>
      <c r="C11" s="19"/>
      <c r="D11" s="19"/>
      <c r="E11" s="15">
        <f>(D29+D9)*1%</f>
        <v>414.21000000000004</v>
      </c>
    </row>
    <row r="12" spans="1:5">
      <c r="A12" s="16" t="s">
        <v>35</v>
      </c>
      <c r="B12" s="13"/>
      <c r="C12" s="19"/>
      <c r="D12" s="19"/>
      <c r="E12" s="15">
        <f>6.98*B4*4</f>
        <v>19493.744000000002</v>
      </c>
    </row>
    <row r="13" spans="1:5">
      <c r="A13" s="16" t="s">
        <v>36</v>
      </c>
      <c r="B13" s="13"/>
      <c r="C13" s="19"/>
      <c r="D13" s="19"/>
      <c r="E13" s="15">
        <f>B4*4.27</f>
        <v>2981.3139999999999</v>
      </c>
    </row>
    <row r="14" spans="1:5">
      <c r="A14" s="16" t="s">
        <v>14</v>
      </c>
      <c r="B14" s="13"/>
      <c r="C14" s="19"/>
      <c r="D14" s="19"/>
      <c r="E14" s="15">
        <f>C9*12%</f>
        <v>6280.44</v>
      </c>
    </row>
    <row r="15" spans="1:5">
      <c r="A15" s="10" t="s">
        <v>15</v>
      </c>
      <c r="B15" s="13"/>
      <c r="C15" s="19"/>
      <c r="D15" s="19"/>
      <c r="E15" s="15">
        <f>B4*7.87/3</f>
        <v>1831.6113333333335</v>
      </c>
    </row>
    <row r="16" spans="1:5">
      <c r="A16" s="16" t="s">
        <v>16</v>
      </c>
      <c r="B16" s="21"/>
      <c r="C16" s="19"/>
      <c r="D16" s="19"/>
      <c r="E16" s="15">
        <f>B4*8.2/3</f>
        <v>1908.4133333333332</v>
      </c>
    </row>
    <row r="17" spans="1:5">
      <c r="A17" s="10" t="s">
        <v>17</v>
      </c>
      <c r="B17" s="13"/>
      <c r="C17" s="19"/>
      <c r="D17" s="19"/>
      <c r="E17" s="15">
        <f>B4*7/3</f>
        <v>1629.1333333333334</v>
      </c>
    </row>
    <row r="18" spans="1:5">
      <c r="A18" s="10" t="s">
        <v>18</v>
      </c>
      <c r="B18" s="13"/>
      <c r="C18" s="19"/>
      <c r="D18" s="19"/>
      <c r="E18" s="15">
        <f>B4*5/3</f>
        <v>1163.6666666666667</v>
      </c>
    </row>
    <row r="19" spans="1:5">
      <c r="A19" s="10" t="s">
        <v>19</v>
      </c>
      <c r="B19" s="13"/>
      <c r="C19" s="19"/>
      <c r="D19" s="19"/>
      <c r="E19" s="15">
        <f>B4*6/3</f>
        <v>1396.4000000000003</v>
      </c>
    </row>
    <row r="20" spans="1:5">
      <c r="A20" s="10" t="s">
        <v>20</v>
      </c>
      <c r="B20" s="13"/>
      <c r="C20" s="19"/>
      <c r="D20" s="19"/>
      <c r="E20" s="15">
        <f>B4*2.71/3</f>
        <v>630.70733333333339</v>
      </c>
    </row>
    <row r="21" spans="1:5">
      <c r="A21" s="16" t="s">
        <v>21</v>
      </c>
      <c r="B21" s="13"/>
      <c r="C21" s="19"/>
      <c r="D21" s="19"/>
      <c r="E21" s="15"/>
    </row>
    <row r="22" spans="1:5">
      <c r="A22" s="16"/>
      <c r="B22" s="13"/>
      <c r="C22" s="19"/>
      <c r="D22" s="19"/>
      <c r="E22" s="15"/>
    </row>
    <row r="23" spans="1:5" ht="15.75">
      <c r="A23" s="22" t="s">
        <v>22</v>
      </c>
      <c r="B23" s="11"/>
      <c r="C23" s="23">
        <v>346</v>
      </c>
      <c r="D23" s="23">
        <v>250</v>
      </c>
      <c r="E23" s="23">
        <f t="shared" ref="E23:E28" si="0">C23</f>
        <v>346</v>
      </c>
    </row>
    <row r="24" spans="1:5" ht="15.75">
      <c r="A24" s="22" t="s">
        <v>23</v>
      </c>
      <c r="B24" s="11"/>
      <c r="C24" s="23">
        <v>1017</v>
      </c>
      <c r="D24" s="23">
        <v>735</v>
      </c>
      <c r="E24" s="23">
        <f t="shared" si="0"/>
        <v>1017</v>
      </c>
    </row>
    <row r="25" spans="1:5">
      <c r="A25" s="20" t="s">
        <v>24</v>
      </c>
      <c r="B25" s="11"/>
      <c r="C25" s="23"/>
      <c r="D25" s="23"/>
      <c r="E25" s="23">
        <f t="shared" si="0"/>
        <v>0</v>
      </c>
    </row>
    <row r="26" spans="1:5">
      <c r="A26" s="24" t="s">
        <v>25</v>
      </c>
      <c r="B26" s="25"/>
      <c r="C26" s="26">
        <v>14010</v>
      </c>
      <c r="D26" s="26">
        <v>1018</v>
      </c>
      <c r="E26" s="26">
        <f t="shared" si="0"/>
        <v>14010</v>
      </c>
    </row>
    <row r="27" spans="1:5">
      <c r="A27" s="20" t="s">
        <v>26</v>
      </c>
      <c r="B27" s="11"/>
      <c r="C27" s="23">
        <v>346</v>
      </c>
      <c r="D27" s="23">
        <v>250</v>
      </c>
      <c r="E27" s="23">
        <f t="shared" si="0"/>
        <v>346</v>
      </c>
    </row>
    <row r="28" spans="1:5">
      <c r="A28" s="24" t="s">
        <v>27</v>
      </c>
      <c r="B28" s="25"/>
      <c r="C28" s="26">
        <v>1899</v>
      </c>
      <c r="D28" s="26">
        <v>1371</v>
      </c>
      <c r="E28" s="26">
        <f t="shared" si="0"/>
        <v>1899</v>
      </c>
    </row>
    <row r="29" spans="1:5">
      <c r="A29" s="20"/>
      <c r="B29" s="13" t="s">
        <v>28</v>
      </c>
      <c r="C29" s="19">
        <f>SUM(C23:C28)</f>
        <v>17618</v>
      </c>
      <c r="D29" s="19">
        <f>SUM(D23:D28)</f>
        <v>3624</v>
      </c>
      <c r="E29" s="19">
        <f>SUM(E23:E28)</f>
        <v>17618</v>
      </c>
    </row>
    <row r="30" spans="1:5">
      <c r="A30" s="20"/>
      <c r="B30" s="13" t="s">
        <v>29</v>
      </c>
      <c r="C30" s="23"/>
      <c r="D30" s="23"/>
      <c r="E30" s="19">
        <f>E29+E9</f>
        <v>41421</v>
      </c>
    </row>
    <row r="31" spans="1:5">
      <c r="A31" s="20" t="s">
        <v>30</v>
      </c>
      <c r="B31" s="11"/>
      <c r="C31" s="23"/>
      <c r="D31" s="23"/>
      <c r="E31" s="19"/>
    </row>
    <row r="32" spans="1:5">
      <c r="A32" s="27"/>
      <c r="B32" s="28"/>
      <c r="C32" s="29"/>
      <c r="D32" s="29"/>
      <c r="E32" s="29"/>
    </row>
    <row r="33" spans="1:5">
      <c r="A33" s="30" t="s">
        <v>31</v>
      </c>
      <c r="B33" s="31"/>
      <c r="C33" s="19"/>
      <c r="D33" s="19"/>
      <c r="E33" s="19">
        <f>D9+D29-E30</f>
        <v>0</v>
      </c>
    </row>
    <row r="34" spans="1:5">
      <c r="A34" s="32"/>
      <c r="B34" s="32"/>
      <c r="C34" s="32"/>
      <c r="D34" s="33"/>
      <c r="E34" s="3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2024-02-07T12:17:10Z</dcterms:modified>
</cp:coreProperties>
</file>