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2"/>
  <c r="E20"/>
  <c r="E19"/>
  <c r="E18"/>
  <c r="E17"/>
  <c r="E16"/>
  <c r="E15"/>
  <c r="E13"/>
  <c r="E12"/>
  <c r="D23"/>
  <c r="C23"/>
  <c r="E23" s="1"/>
  <c r="D24"/>
  <c r="C24"/>
  <c r="E24" s="1"/>
  <c r="E25"/>
  <c r="E26"/>
  <c r="E27"/>
  <c r="E28"/>
  <c r="D9"/>
  <c r="C9"/>
  <c r="E14" s="1"/>
  <c r="E8"/>
  <c r="D29" l="1"/>
  <c r="E11" s="1"/>
  <c r="C29"/>
  <c r="E29"/>
  <c r="E9"/>
  <c r="E31" l="1"/>
  <c r="E30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<sst xmlns="http://schemas.openxmlformats.org/spreadsheetml/2006/main" count="37" uniqueCount="37">
  <si>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</si>
  <si>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</si>
  <si>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</si>
  <si>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</si>
  <si>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</si>
  <si>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</si>
  <si>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</si>
  <si>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</si>
  <si>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</si>
  <si>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</si>
  <si>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</si>
  <si>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</si>
  <si>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</si>
  <si>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</si>
  <si>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</si>
  <si>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</si>
  <si>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</si>
  <si>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</si>
  <si>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</si>
  <si>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</si>
  <si>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</si>
  <si>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</si>
  <si>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</si>
  <si>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</si>
  <si>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</si>
  <si>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</si>
  <si>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</si>
  <si>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д.37 /5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</si>
  <si>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</si>
  <si>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</si>
  <si>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</si>
  <si>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</si>
  <si>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</si>
  <si>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(поверка,обслуживание)</t>
  </si>
  <si>
    <t>Отчет об исполнении ООО"Наш Лужский 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</si>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</sst>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0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0" xfId="0" applyNumberFormat="1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Border="1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Layout" topLeftCell="A5" workbookViewId="0">
      <selection sqref="A1:E35"/>
    </sheetView>
  </sheetViews>
  <sheetFormatPr defaultRowHeight="15"/>
  <cols>
    <col min="1" max="1" width="14" customWidth="1"/>
    <col min="2" max="2" width="38.5703125" customWidth="1"/>
    <col min="3" max="3" width="11.7109375" customWidth="1"/>
    <col min="4" max="4" width="10.5703125" customWidth="1"/>
    <col min="5" max="5" width="15.5703125" customWidth="1"/>
  </cols>
  <sheetData>
    <row r="1" spans="1:6">
      <c r="A1" s="1" t="s">
        <v>34</v>
      </c>
    </row>
    <row r="3" spans="1:6">
      <c r="A3" s="2" t="s">
        <v>27</v>
      </c>
      <c r="B3" s="3"/>
      <c r="C3" s="4" t="s">
        <v>0</v>
      </c>
      <c r="D3" s="4" t="s">
        <v>1</v>
      </c>
      <c r="E3" s="11" t="s">
        <v>9</v>
      </c>
    </row>
    <row r="4" spans="1:6">
      <c r="A4" s="5" t="s">
        <v>10</v>
      </c>
      <c r="B4" s="6">
        <v>2014.82</v>
      </c>
      <c r="C4" s="7"/>
      <c r="D4" s="7"/>
      <c r="E4" s="20" t="s">
        <v>11</v>
      </c>
    </row>
    <row r="5" spans="1:6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6">
      <c r="A6" s="8" t="s">
        <v>7</v>
      </c>
      <c r="B6" s="18"/>
      <c r="C6" s="23">
        <v>182341</v>
      </c>
      <c r="D6" s="23">
        <v>152715</v>
      </c>
      <c r="E6" s="24">
        <v>166528</v>
      </c>
    </row>
    <row r="7" spans="1:6">
      <c r="A7" s="8" t="s">
        <v>12</v>
      </c>
      <c r="B7" s="18"/>
      <c r="C7" s="23">
        <v>249759</v>
      </c>
      <c r="D7" s="23">
        <v>194249</v>
      </c>
      <c r="E7" s="24">
        <f>D7</f>
        <v>194249</v>
      </c>
    </row>
    <row r="8" spans="1:6">
      <c r="A8" s="22" t="s">
        <v>13</v>
      </c>
      <c r="B8" s="18"/>
      <c r="C8" s="21">
        <v>8583</v>
      </c>
      <c r="D8" s="23">
        <v>6948</v>
      </c>
      <c r="E8" s="24">
        <f>C8</f>
        <v>8583</v>
      </c>
    </row>
    <row r="9" spans="1:6">
      <c r="A9" s="8"/>
      <c r="B9" s="9" t="s">
        <v>14</v>
      </c>
      <c r="C9" s="25">
        <f>SUM(C6:C8)</f>
        <v>440683</v>
      </c>
      <c r="D9" s="25">
        <f>SUM(D6:D8)</f>
        <v>353912</v>
      </c>
      <c r="E9" s="26">
        <f>SUM(E6:E8)</f>
        <v>369360</v>
      </c>
    </row>
    <row r="10" spans="1:6">
      <c r="A10" s="17" t="s">
        <v>15</v>
      </c>
      <c r="B10" s="18"/>
      <c r="C10" s="25"/>
      <c r="D10" s="25"/>
      <c r="E10" s="24"/>
    </row>
    <row r="11" spans="1:6">
      <c r="A11" s="17" t="s">
        <v>6</v>
      </c>
      <c r="B11" s="18"/>
      <c r="C11" s="26"/>
      <c r="D11" s="26"/>
      <c r="E11" s="24">
        <f>(D29+D9)*1%</f>
        <v>4001.4900000000002</v>
      </c>
      <c r="F11" s="38"/>
    </row>
    <row r="12" spans="1:6">
      <c r="A12" s="22" t="s">
        <v>35</v>
      </c>
      <c r="B12" s="18"/>
      <c r="C12" s="26"/>
      <c r="D12" s="26"/>
      <c r="E12" s="24">
        <f>B4*7*12</f>
        <v>169244.88</v>
      </c>
    </row>
    <row r="13" spans="1:6">
      <c r="A13" s="22" t="s">
        <v>36</v>
      </c>
      <c r="B13" s="18"/>
      <c r="C13" s="26"/>
      <c r="D13" s="26"/>
      <c r="E13" s="24">
        <f>B4*12.8</f>
        <v>25789.696</v>
      </c>
    </row>
    <row r="14" spans="1:6">
      <c r="A14" s="22" t="s">
        <v>28</v>
      </c>
      <c r="B14" s="18"/>
      <c r="C14" s="26"/>
      <c r="D14" s="26"/>
      <c r="E14" s="24">
        <f>C9*10%</f>
        <v>44068.3</v>
      </c>
    </row>
    <row r="15" spans="1:6">
      <c r="A15" s="8" t="s">
        <v>33</v>
      </c>
      <c r="B15" s="18"/>
      <c r="C15" s="26"/>
      <c r="D15" s="26"/>
      <c r="E15" s="24">
        <f>B4*8.5</f>
        <v>17125.97</v>
      </c>
    </row>
    <row r="16" spans="1:6">
      <c r="A16" s="22" t="s">
        <v>16</v>
      </c>
      <c r="B16" s="27"/>
      <c r="C16" s="26"/>
      <c r="D16" s="26"/>
      <c r="E16" s="24">
        <f>B4*8.2</f>
        <v>16521.523999999998</v>
      </c>
    </row>
    <row r="17" spans="1:7">
      <c r="A17" s="8" t="s">
        <v>17</v>
      </c>
      <c r="B17" s="18"/>
      <c r="C17" s="26"/>
      <c r="D17" s="26"/>
      <c r="E17" s="24">
        <f>B4*7</f>
        <v>14103.74</v>
      </c>
    </row>
    <row r="18" spans="1:7">
      <c r="A18" s="8" t="s">
        <v>18</v>
      </c>
      <c r="B18" s="18"/>
      <c r="C18" s="26"/>
      <c r="D18" s="26"/>
      <c r="E18" s="24">
        <f>B4*5</f>
        <v>10074.1</v>
      </c>
      <c r="F18" s="38"/>
    </row>
    <row r="19" spans="1:7">
      <c r="A19" s="8" t="s">
        <v>29</v>
      </c>
      <c r="B19" s="18"/>
      <c r="C19" s="26"/>
      <c r="D19" s="26"/>
      <c r="E19" s="24">
        <f>B4*6</f>
        <v>12088.92</v>
      </c>
      <c r="F19" s="38"/>
    </row>
    <row r="20" spans="1:7">
      <c r="A20" s="8" t="s">
        <v>30</v>
      </c>
      <c r="B20" s="18"/>
      <c r="C20" s="26"/>
      <c r="D20" s="26"/>
      <c r="E20" s="24">
        <f>B4*2.71</f>
        <v>5460.1621999999998</v>
      </c>
      <c r="F20" s="38"/>
    </row>
    <row r="21" spans="1:7">
      <c r="A21" s="22" t="s">
        <v>8</v>
      </c>
      <c r="B21" s="18"/>
      <c r="C21" s="26"/>
      <c r="D21" s="26"/>
      <c r="E21" s="24">
        <v>42298</v>
      </c>
    </row>
    <row r="22" spans="1:7">
      <c r="A22" s="22"/>
      <c r="B22" s="18"/>
      <c r="C22" s="26"/>
      <c r="D22" s="26"/>
      <c r="E22" s="24">
        <f>SUM(E11:E21)</f>
        <v>360776.78219999996</v>
      </c>
    </row>
    <row r="23" spans="1:7" ht="15.75">
      <c r="A23" s="29" t="s">
        <v>19</v>
      </c>
      <c r="B23" s="9"/>
      <c r="C23" s="28">
        <f>1053+2105</f>
        <v>3158</v>
      </c>
      <c r="D23" s="28">
        <f>1344+1275</f>
        <v>2619</v>
      </c>
      <c r="E23" s="28">
        <f t="shared" ref="E23:E28" si="0">C23</f>
        <v>3158</v>
      </c>
    </row>
    <row r="24" spans="1:7" ht="15.75">
      <c r="A24" s="29" t="s">
        <v>31</v>
      </c>
      <c r="B24" s="9"/>
      <c r="C24" s="28">
        <f>5688+3092</f>
        <v>8780</v>
      </c>
      <c r="D24" s="28">
        <f>3667+3450</f>
        <v>7117</v>
      </c>
      <c r="E24" s="28">
        <f t="shared" si="0"/>
        <v>8780</v>
      </c>
      <c r="G24" s="38"/>
    </row>
    <row r="25" spans="1:7">
      <c r="A25" s="17" t="s">
        <v>20</v>
      </c>
      <c r="B25" s="9"/>
      <c r="C25" s="28">
        <v>13712</v>
      </c>
      <c r="D25" s="28">
        <v>11105</v>
      </c>
      <c r="E25" s="28">
        <f t="shared" si="0"/>
        <v>13712</v>
      </c>
    </row>
    <row r="26" spans="1:7">
      <c r="A26" s="12" t="s">
        <v>21</v>
      </c>
      <c r="B26" s="13"/>
      <c r="C26" s="30">
        <v>12851</v>
      </c>
      <c r="D26" s="30">
        <v>10674</v>
      </c>
      <c r="E26" s="30">
        <f t="shared" si="0"/>
        <v>12851</v>
      </c>
    </row>
    <row r="27" spans="1:7">
      <c r="A27" s="17" t="s">
        <v>22</v>
      </c>
      <c r="B27" s="9"/>
      <c r="C27" s="28">
        <v>3158</v>
      </c>
      <c r="D27" s="28">
        <v>2586</v>
      </c>
      <c r="E27" s="28">
        <f t="shared" si="0"/>
        <v>3158</v>
      </c>
    </row>
    <row r="28" spans="1:7">
      <c r="A28" s="12" t="s">
        <v>23</v>
      </c>
      <c r="B28" s="13"/>
      <c r="C28" s="30">
        <v>15715</v>
      </c>
      <c r="D28" s="30">
        <v>12136</v>
      </c>
      <c r="E28" s="30">
        <f t="shared" si="0"/>
        <v>15715</v>
      </c>
    </row>
    <row r="29" spans="1:7">
      <c r="A29" s="17"/>
      <c r="B29" s="18" t="s">
        <v>32</v>
      </c>
      <c r="C29" s="26">
        <f>SUM(C23:C28)</f>
        <v>57374</v>
      </c>
      <c r="D29" s="26">
        <f>SUM(D23:D28)</f>
        <v>46237</v>
      </c>
      <c r="E29" s="26">
        <f>SUM(E23:E28)</f>
        <v>57374</v>
      </c>
    </row>
    <row r="30" spans="1:7">
      <c r="A30" s="17"/>
      <c r="B30" s="18" t="s">
        <v>24</v>
      </c>
      <c r="C30" s="28"/>
      <c r="D30" s="28"/>
      <c r="E30" s="26">
        <f>E29+E9</f>
        <v>426734</v>
      </c>
    </row>
    <row r="31" spans="1:7">
      <c r="A31" s="17" t="s">
        <v>25</v>
      </c>
      <c r="B31" s="9"/>
      <c r="C31" s="28"/>
      <c r="D31" s="28"/>
      <c r="E31" s="26">
        <f>(C9+C29)-(D9+D29)</f>
        <v>97908</v>
      </c>
    </row>
    <row r="32" spans="1:7">
      <c r="A32" s="14"/>
      <c r="B32" s="15"/>
      <c r="C32" s="31"/>
      <c r="D32" s="31"/>
      <c r="E32" s="31"/>
    </row>
    <row r="33" spans="1:7">
      <c r="A33" s="32" t="s">
        <v>26</v>
      </c>
      <c r="B33" s="33"/>
      <c r="C33" s="26"/>
      <c r="D33" s="26"/>
      <c r="E33" s="26"/>
    </row>
    <row r="34" spans="1:7">
      <c r="A34" s="16"/>
      <c r="B34" s="16"/>
      <c r="C34" s="34"/>
      <c r="D34" s="34"/>
      <c r="E34" s="34"/>
      <c r="G34" s="19"/>
    </row>
    <row r="35" spans="1:7">
      <c r="A35" s="16"/>
      <c r="B35" s="16"/>
      <c r="C35" s="34"/>
      <c r="D35" s="34"/>
      <c r="E35" s="34"/>
      <c r="F35" s="19"/>
    </row>
    <row r="36" spans="1:7">
      <c r="A36" s="35"/>
      <c r="B36" s="35"/>
      <c r="C36" s="36"/>
      <c r="D36" s="36"/>
      <c r="E36" s="36"/>
      <c r="F36" s="34"/>
    </row>
    <row r="37" spans="1:7">
      <c r="A37" s="16"/>
      <c r="B37" s="16"/>
      <c r="C37" s="16"/>
      <c r="D37" s="16"/>
      <c r="E37" s="16"/>
      <c r="F37" s="16"/>
    </row>
    <row r="38" spans="1:7">
      <c r="A38" s="16"/>
      <c r="B38" s="16"/>
      <c r="C38" s="16"/>
      <c r="D38" s="16"/>
      <c r="E38" s="16"/>
      <c r="F38" s="16"/>
    </row>
    <row r="39" spans="1:7">
      <c r="A39" s="16"/>
      <c r="B39" s="16"/>
      <c r="C39" s="16"/>
      <c r="D39" s="16"/>
      <c r="E39" s="37"/>
      <c r="F39" s="16"/>
    </row>
    <row r="40" spans="1:7">
      <c r="A40" s="16"/>
      <c r="B40" s="16"/>
      <c r="C40" s="16"/>
      <c r="D40" s="16"/>
      <c r="E40" s="37"/>
      <c r="F40" s="16"/>
    </row>
    <row r="41" spans="1:7">
      <c r="A41" s="35"/>
      <c r="B41" s="35"/>
      <c r="C41" s="16"/>
      <c r="D41" s="36"/>
      <c r="E41" s="36"/>
      <c r="F41" s="16"/>
    </row>
    <row r="42" spans="1:7">
      <c r="A42" s="35"/>
      <c r="B42" s="35"/>
      <c r="C42" s="16"/>
      <c r="D42" s="36"/>
      <c r="E42" s="36"/>
      <c r="F42" s="16"/>
    </row>
    <row r="43" spans="1:7">
      <c r="A43" s="35"/>
      <c r="B43" s="35"/>
      <c r="C43" s="16"/>
      <c r="D43" s="36"/>
      <c r="E43" s="36"/>
      <c r="F43" s="16"/>
    </row>
    <row r="44" spans="1:7">
      <c r="A44" s="16"/>
      <c r="B44" s="16"/>
      <c r="C44" s="16"/>
      <c r="D44" s="34"/>
      <c r="E44" s="34"/>
      <c r="F44" s="16"/>
    </row>
    <row r="45" spans="1:7">
      <c r="A45" s="16"/>
      <c r="B45" s="16"/>
      <c r="C45" s="16"/>
      <c r="D45" s="34"/>
      <c r="E45" s="34"/>
      <c r="F45" s="16"/>
    </row>
    <row r="46" spans="1:7">
      <c r="A46" s="16"/>
      <c r="B46" s="16"/>
      <c r="C46" s="16"/>
      <c r="D46" s="34"/>
      <c r="E46" s="34"/>
      <c r="F46" s="16"/>
    </row>
    <row r="47" spans="1:7">
      <c r="A47" s="16"/>
      <c r="B47" s="16"/>
      <c r="C47" s="16"/>
      <c r="D47" s="34"/>
      <c r="E47" s="34"/>
      <c r="F47" s="16"/>
    </row>
    <row r="48" spans="1:7">
      <c r="A48" s="16"/>
      <c r="B48" s="16"/>
      <c r="C48" s="16"/>
      <c r="D48" s="16"/>
      <c r="E48" s="16"/>
      <c r="F48" s="16"/>
    </row>
    <row r="49" spans="1:6">
      <c r="A49" s="16"/>
      <c r="B49" s="16"/>
      <c r="C49" s="16"/>
      <c r="D49" s="16"/>
      <c r="E49" s="16"/>
      <c r="F49" s="16"/>
    </row>
    <row r="50" spans="1:6">
      <c r="A50" s="16"/>
      <c r="B50" s="16"/>
      <c r="C50" s="16"/>
      <c r="D50" s="16"/>
      <c r="E50" s="16"/>
      <c r="F50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2024-02-07T12:04:06Z</dcterms:modified>
</cp:coreProperties>
</file>