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22"/>
  <c r="E8"/>
  <c r="E20"/>
  <c r="E19"/>
  <c r="E18"/>
  <c r="E17"/>
  <c r="E16"/>
  <c r="E15"/>
  <c r="E13"/>
  <c r="E12"/>
  <c r="C29"/>
  <c r="D29"/>
  <c r="E25"/>
  <c r="E24"/>
  <c r="E23"/>
  <c r="E7"/>
  <c r="C9"/>
  <c r="E14" s="1"/>
  <c r="D9"/>
  <c r="E29" l="1"/>
  <c r="E31"/>
  <c r="E11"/>
  <c r="E9"/>
  <c r="E30" l="1"/>
  <c r="E32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<sst xmlns="http://schemas.openxmlformats.org/spreadsheetml/2006/main" count="37" uniqueCount="37">
  <si>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</si>
  <si>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</si>
  <si>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</si>
  <si>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</si>
  <si>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</si>
  <si>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</si>
  <si>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</si>
  <si>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</si>
  <si>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</si>
  <si>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</si>
  <si>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</si>
  <si>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</si>
  <si>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</si>
  <si>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</si>
  <si>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</si>
  <si>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</si>
  <si>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</si>
  <si>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</si>
  <si>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</si>
  <si>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</si>
  <si>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</si>
  <si>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</si>
  <si>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</si>
  <si>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</si>
  <si>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</si>
  <si>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</si>
  <si>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</si>
  <si>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</si>
  <si>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</si>
  <si>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</si>
  <si>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</si>
  <si>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Эл.энергия ИТП</t>
  </si>
  <si>
    <t>ВСЕГО СОИ</t>
  </si>
  <si>
    <t>ОДПУ (поверка,обслуживание)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</si>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</sst>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2" fillId="0" borderId="8" xfId="0" applyFont="1" applyBorder="1"/>
    <xf numFmtId="4" fontId="1" fillId="0" borderId="7" xfId="0" applyNumberFormat="1" applyFont="1" applyBorder="1"/>
    <xf numFmtId="0" fontId="0" fillId="0" borderId="7" xfId="0" applyBorder="1"/>
    <xf numFmtId="1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view="pageLayout" workbookViewId="0">
      <selection sqref="A1:E33"/>
    </sheetView>
  </sheetViews>
  <sheetFormatPr defaultRowHeight="15"/>
  <cols>
    <col min="1" max="1" width="14.28515625" customWidth="1"/>
    <col min="2" max="2" width="39.42578125" customWidth="1"/>
    <col min="3" max="3" width="14.85546875" customWidth="1"/>
    <col min="4" max="4" width="11.85546875" customWidth="1"/>
    <col min="5" max="5" width="15" customWidth="1"/>
    <col min="8" max="8" width="11.42578125" bestFit="1" customWidth="1"/>
    <col min="10" max="10" width="11.42578125" bestFit="1" customWidth="1"/>
  </cols>
  <sheetData>
    <row r="1" spans="1:6">
      <c r="A1" s="1" t="s">
        <v>34</v>
      </c>
    </row>
    <row r="3" spans="1:6">
      <c r="A3" s="30" t="s">
        <v>8</v>
      </c>
      <c r="B3" s="29"/>
      <c r="C3" s="2" t="s">
        <v>0</v>
      </c>
      <c r="D3" s="2" t="s">
        <v>1</v>
      </c>
      <c r="E3" s="14" t="s">
        <v>16</v>
      </c>
    </row>
    <row r="4" spans="1:6">
      <c r="A4" s="3" t="s">
        <v>17</v>
      </c>
      <c r="B4" s="4">
        <v>2106.39</v>
      </c>
      <c r="C4" s="5"/>
      <c r="D4" s="5"/>
      <c r="E4" s="18" t="s">
        <v>18</v>
      </c>
    </row>
    <row r="5" spans="1:6">
      <c r="A5" s="6"/>
      <c r="B5" s="7" t="s">
        <v>2</v>
      </c>
      <c r="C5" s="19" t="s">
        <v>3</v>
      </c>
      <c r="D5" s="19" t="s">
        <v>4</v>
      </c>
      <c r="E5" s="19" t="s">
        <v>5</v>
      </c>
    </row>
    <row r="6" spans="1:6">
      <c r="A6" s="6" t="s">
        <v>7</v>
      </c>
      <c r="B6" s="11"/>
      <c r="C6" s="20">
        <v>197179</v>
      </c>
      <c r="D6" s="20">
        <v>207381</v>
      </c>
      <c r="E6" s="16">
        <f>C6*30%+148454</f>
        <v>207607.7</v>
      </c>
    </row>
    <row r="7" spans="1:6">
      <c r="A7" s="6" t="s">
        <v>19</v>
      </c>
      <c r="B7" s="11"/>
      <c r="C7" s="20">
        <v>260842</v>
      </c>
      <c r="D7" s="20">
        <v>235094</v>
      </c>
      <c r="E7" s="16">
        <f>D7</f>
        <v>235094</v>
      </c>
    </row>
    <row r="8" spans="1:6">
      <c r="A8" s="15" t="s">
        <v>9</v>
      </c>
      <c r="B8" s="11"/>
      <c r="C8" s="20">
        <v>8969</v>
      </c>
      <c r="D8" s="20">
        <v>9472</v>
      </c>
      <c r="E8" s="16">
        <f>D8</f>
        <v>9472</v>
      </c>
      <c r="F8" s="34"/>
    </row>
    <row r="9" spans="1:6">
      <c r="A9" s="6"/>
      <c r="B9" s="7" t="s">
        <v>20</v>
      </c>
      <c r="C9" s="20">
        <f>SUM(C6:C8)</f>
        <v>466990</v>
      </c>
      <c r="D9" s="20">
        <f>SUM(D6:D8)</f>
        <v>451947</v>
      </c>
      <c r="E9" s="16">
        <f>SUM(E6:E8)</f>
        <v>452173.7</v>
      </c>
    </row>
    <row r="10" spans="1:6">
      <c r="A10" s="10" t="s">
        <v>21</v>
      </c>
      <c r="B10" s="11"/>
      <c r="C10" s="21"/>
      <c r="D10" s="21"/>
      <c r="E10" s="22"/>
      <c r="F10" s="34"/>
    </row>
    <row r="11" spans="1:6">
      <c r="A11" s="10" t="s">
        <v>6</v>
      </c>
      <c r="B11" s="11"/>
      <c r="C11" s="21"/>
      <c r="D11" s="21"/>
      <c r="E11" s="16">
        <f>(D29+D9)*1%</f>
        <v>4634.4800000000005</v>
      </c>
    </row>
    <row r="12" spans="1:6">
      <c r="A12" s="15" t="s">
        <v>35</v>
      </c>
      <c r="B12" s="11"/>
      <c r="C12" s="21"/>
      <c r="D12" s="21"/>
      <c r="E12" s="16">
        <f>7*B4*12</f>
        <v>176936.76</v>
      </c>
    </row>
    <row r="13" spans="1:6">
      <c r="A13" s="15" t="s">
        <v>36</v>
      </c>
      <c r="B13" s="11"/>
      <c r="C13" s="21"/>
      <c r="D13" s="21"/>
      <c r="E13" s="16">
        <f>B4*12.8</f>
        <v>26961.792000000001</v>
      </c>
    </row>
    <row r="14" spans="1:6">
      <c r="A14" s="15" t="s">
        <v>27</v>
      </c>
      <c r="B14" s="11"/>
      <c r="C14" s="22"/>
      <c r="D14" s="22"/>
      <c r="E14" s="16">
        <f>C9*10%</f>
        <v>46699</v>
      </c>
    </row>
    <row r="15" spans="1:6">
      <c r="A15" s="6" t="s">
        <v>33</v>
      </c>
      <c r="B15" s="11"/>
      <c r="C15" s="22"/>
      <c r="D15" s="22"/>
      <c r="E15" s="16">
        <f>B4*11</f>
        <v>23170.289999999997</v>
      </c>
    </row>
    <row r="16" spans="1:6">
      <c r="A16" s="15" t="s">
        <v>10</v>
      </c>
      <c r="B16" s="23"/>
      <c r="C16" s="22"/>
      <c r="D16" s="22"/>
      <c r="E16" s="16">
        <f>B4*8.2</f>
        <v>17272.397999999997</v>
      </c>
      <c r="F16" s="34"/>
    </row>
    <row r="17" spans="1:10">
      <c r="A17" s="6" t="s">
        <v>11</v>
      </c>
      <c r="B17" s="11"/>
      <c r="C17" s="22"/>
      <c r="D17" s="22"/>
      <c r="E17" s="16">
        <f>B4*7</f>
        <v>14744.73</v>
      </c>
    </row>
    <row r="18" spans="1:10">
      <c r="A18" s="6" t="s">
        <v>22</v>
      </c>
      <c r="B18" s="11"/>
      <c r="C18" s="22"/>
      <c r="D18" s="22"/>
      <c r="E18" s="16">
        <f>B4*5</f>
        <v>10531.949999999999</v>
      </c>
    </row>
    <row r="19" spans="1:10">
      <c r="A19" s="6" t="s">
        <v>28</v>
      </c>
      <c r="B19" s="11"/>
      <c r="C19" s="22"/>
      <c r="D19" s="22"/>
      <c r="E19" s="16">
        <f>B4*6</f>
        <v>12638.34</v>
      </c>
    </row>
    <row r="20" spans="1:10">
      <c r="A20" s="6" t="s">
        <v>29</v>
      </c>
      <c r="B20" s="11"/>
      <c r="C20" s="17"/>
      <c r="D20" s="17"/>
      <c r="E20" s="16">
        <f>B4*4</f>
        <v>8425.56</v>
      </c>
    </row>
    <row r="21" spans="1:10">
      <c r="A21" s="15" t="s">
        <v>23</v>
      </c>
      <c r="B21" s="11"/>
      <c r="C21" s="17"/>
      <c r="D21" s="17"/>
      <c r="E21" s="16">
        <v>57431</v>
      </c>
    </row>
    <row r="22" spans="1:10">
      <c r="A22" s="15"/>
      <c r="B22" s="11"/>
      <c r="C22" s="17"/>
      <c r="D22" s="17"/>
      <c r="E22" s="17">
        <f>SUM(E11:E21)</f>
        <v>399446.3</v>
      </c>
    </row>
    <row r="23" spans="1:10" ht="15.75">
      <c r="A23" s="24" t="s">
        <v>13</v>
      </c>
      <c r="B23" s="7"/>
      <c r="C23" s="25">
        <v>3191</v>
      </c>
      <c r="D23" s="25">
        <v>3264</v>
      </c>
      <c r="E23" s="25">
        <f>C23</f>
        <v>3191</v>
      </c>
    </row>
    <row r="24" spans="1:10" ht="15.75">
      <c r="A24" s="24" t="s">
        <v>30</v>
      </c>
      <c r="B24" s="7"/>
      <c r="C24" s="17">
        <v>4686</v>
      </c>
      <c r="D24" s="17">
        <v>4642</v>
      </c>
      <c r="E24" s="17">
        <f>C24</f>
        <v>4686</v>
      </c>
    </row>
    <row r="25" spans="1:10">
      <c r="A25" s="10" t="s">
        <v>12</v>
      </c>
      <c r="B25" s="7"/>
      <c r="C25" s="25">
        <v>6588</v>
      </c>
      <c r="D25" s="25">
        <v>6859</v>
      </c>
      <c r="E25" s="25">
        <f>C25</f>
        <v>6588</v>
      </c>
    </row>
    <row r="26" spans="1:10">
      <c r="A26" s="8" t="s">
        <v>24</v>
      </c>
      <c r="B26" s="9"/>
      <c r="C26" s="22"/>
      <c r="D26" s="22"/>
      <c r="E26" s="22"/>
    </row>
    <row r="27" spans="1:10">
      <c r="A27" s="10" t="s">
        <v>25</v>
      </c>
      <c r="B27" s="7"/>
      <c r="C27" s="17"/>
      <c r="D27" s="17"/>
      <c r="E27" s="22"/>
    </row>
    <row r="28" spans="1:10">
      <c r="A28" s="8" t="s">
        <v>31</v>
      </c>
      <c r="B28" s="9"/>
      <c r="C28" s="17"/>
      <c r="D28" s="17"/>
      <c r="E28" s="22"/>
      <c r="H28" s="13"/>
      <c r="J28" s="13"/>
    </row>
    <row r="29" spans="1:10">
      <c r="A29" s="10"/>
      <c r="B29" s="11" t="s">
        <v>32</v>
      </c>
      <c r="C29" s="26">
        <f>SUM(C24:C28)</f>
        <v>11274</v>
      </c>
      <c r="D29" s="26">
        <f>SUM(D24:D28)</f>
        <v>11501</v>
      </c>
      <c r="E29" s="26">
        <f>SUM(E24:E28)</f>
        <v>11274</v>
      </c>
      <c r="H29" s="13"/>
      <c r="J29" s="13"/>
    </row>
    <row r="30" spans="1:10">
      <c r="A30" s="10"/>
      <c r="B30" s="11" t="s">
        <v>26</v>
      </c>
      <c r="C30" s="22"/>
      <c r="D30" s="22"/>
      <c r="E30" s="22">
        <f>E9+E29</f>
        <v>463447.7</v>
      </c>
    </row>
    <row r="31" spans="1:10">
      <c r="A31" s="10" t="s">
        <v>14</v>
      </c>
      <c r="B31" s="7"/>
      <c r="C31" s="31"/>
      <c r="D31" s="31"/>
      <c r="E31" s="31">
        <f>C9-D9</f>
        <v>15043</v>
      </c>
    </row>
    <row r="32" spans="1:10">
      <c r="A32" s="27" t="s">
        <v>15</v>
      </c>
      <c r="B32" s="28"/>
      <c r="C32" s="32"/>
      <c r="D32" s="33"/>
      <c r="E32" s="33">
        <f>D9+D29-E30</f>
        <v>0.29999999998835847</v>
      </c>
    </row>
    <row r="39" spans="1:2">
      <c r="A39" s="12"/>
      <c r="B39" s="12"/>
    </row>
    <row r="40" spans="1:2">
      <c r="A40" s="12"/>
      <c r="B40" s="12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2024-02-09T05:52:03Z</dcterms:modified>
</cp:coreProperties>
</file>