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15" i="1"/>
  <c r="E8"/>
  <c r="E7"/>
  <c r="E20"/>
  <c r="E19"/>
  <c r="E18"/>
  <c r="E17"/>
  <c r="E16"/>
  <c r="E14"/>
  <c r="E13"/>
  <c r="D23"/>
  <c r="C23"/>
  <c r="E23" s="1"/>
  <c r="D24"/>
  <c r="C24"/>
  <c r="E28"/>
  <c r="E27"/>
  <c r="E26"/>
  <c r="E25"/>
  <c r="E24"/>
  <c r="D9"/>
  <c r="C9"/>
  <c r="E12" s="1"/>
  <c r="C29" l="1"/>
  <c r="D29"/>
  <c r="E9"/>
  <c r="E29"/>
  <c r="E31" l="1"/>
  <c r="E11"/>
  <c r="E30"/>
</calcChain>
</file>

<file path=xl/sharedStrings.xml><?xml version="1.0" encoding="utf-8"?>
<sst xmlns="http://schemas.openxmlformats.org/spreadsheetml/2006/main" count="35" uniqueCount="35">
  <si>
    <t>Начислено</t>
  </si>
  <si>
    <t>Оплачено</t>
  </si>
  <si>
    <t>гр.1</t>
  </si>
  <si>
    <t>гр.5</t>
  </si>
  <si>
    <t>налог на доход</t>
  </si>
  <si>
    <t>текущий ремонт</t>
  </si>
  <si>
    <t>пр.Урицкого д.66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</si>
  <si>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</si>
  <si>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</si>
  <si>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</si>
  <si>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</si>
  <si>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</si>
  <si>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</si>
  <si>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</si>
  <si>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</si>
  <si>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</si>
  <si>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</si>
  <si>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</si>
  <si>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</si>
  <si>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</si>
  <si>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</si>
  <si>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</si>
  <si>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</si>
  <si>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</si>
  <si>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</si>
  <si>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</si>
  <si>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</si>
  <si>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</si>
  <si>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</si>
  <si>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</si>
  <si>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</si>
  <si>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(содержание)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</si>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</sst>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view="pageLayout" workbookViewId="0">
      <selection sqref="A1:E34"/>
    </sheetView>
  </sheetViews>
  <sheetFormatPr defaultRowHeight="15"/>
  <cols>
    <col min="1" max="1" width="13.42578125" customWidth="1"/>
    <col min="2" max="2" width="39.140625" customWidth="1"/>
    <col min="3" max="3" width="12" customWidth="1"/>
    <col min="4" max="4" width="12.140625" customWidth="1"/>
    <col min="5" max="5" width="18.5703125" customWidth="1"/>
    <col min="7" max="7" width="11.42578125" bestFit="1" customWidth="1"/>
    <col min="8" max="8" width="12.140625" bestFit="1" customWidth="1"/>
  </cols>
  <sheetData>
    <row r="1" spans="1:7">
      <c r="A1" s="1" t="s">
        <v>32</v>
      </c>
    </row>
    <row r="3" spans="1:7">
      <c r="A3" s="17" t="s">
        <v>6</v>
      </c>
      <c r="B3" s="18"/>
      <c r="C3" s="2" t="s">
        <v>0</v>
      </c>
      <c r="D3" s="2" t="s">
        <v>1</v>
      </c>
      <c r="E3" s="8" t="s">
        <v>14</v>
      </c>
    </row>
    <row r="4" spans="1:7">
      <c r="A4" s="3" t="s">
        <v>15</v>
      </c>
      <c r="B4" s="4">
        <v>4418.7</v>
      </c>
      <c r="C4" s="5"/>
      <c r="D4" s="5"/>
      <c r="E4" s="19" t="s">
        <v>16</v>
      </c>
    </row>
    <row r="5" spans="1:7">
      <c r="A5" s="6"/>
      <c r="B5" s="7" t="s">
        <v>2</v>
      </c>
      <c r="C5" s="20"/>
      <c r="D5" s="20"/>
      <c r="E5" s="20" t="s">
        <v>3</v>
      </c>
    </row>
    <row r="6" spans="1:7">
      <c r="A6" s="6" t="s">
        <v>5</v>
      </c>
      <c r="B6" s="12"/>
      <c r="C6" s="22">
        <v>414387</v>
      </c>
      <c r="D6" s="22">
        <v>392128</v>
      </c>
      <c r="E6" s="15">
        <v>375925</v>
      </c>
      <c r="G6" s="30"/>
    </row>
    <row r="7" spans="1:7">
      <c r="A7" s="6" t="s">
        <v>17</v>
      </c>
      <c r="B7" s="12"/>
      <c r="C7" s="22">
        <v>548008</v>
      </c>
      <c r="D7" s="22">
        <v>507924</v>
      </c>
      <c r="E7" s="15">
        <f>D7</f>
        <v>507924</v>
      </c>
    </row>
    <row r="8" spans="1:7">
      <c r="A8" s="14" t="s">
        <v>7</v>
      </c>
      <c r="B8" s="12"/>
      <c r="C8" s="21">
        <v>18824</v>
      </c>
      <c r="D8" s="22">
        <v>18265</v>
      </c>
      <c r="E8" s="15">
        <f>C8</f>
        <v>18824</v>
      </c>
      <c r="F8" s="30"/>
    </row>
    <row r="9" spans="1:7">
      <c r="A9" s="6"/>
      <c r="B9" s="7" t="s">
        <v>18</v>
      </c>
      <c r="C9" s="23">
        <f>SUM(C6:C8)</f>
        <v>981219</v>
      </c>
      <c r="D9" s="23">
        <f>SUM(D6:D8)</f>
        <v>918317</v>
      </c>
      <c r="E9" s="24">
        <f>SUM(E6:E8)</f>
        <v>902673</v>
      </c>
    </row>
    <row r="10" spans="1:7">
      <c r="A10" s="11" t="s">
        <v>19</v>
      </c>
      <c r="B10" s="12"/>
      <c r="C10" s="23"/>
      <c r="D10" s="23"/>
      <c r="E10" s="15"/>
      <c r="F10" s="30"/>
    </row>
    <row r="11" spans="1:7">
      <c r="A11" s="11" t="s">
        <v>4</v>
      </c>
      <c r="B11" s="12"/>
      <c r="C11" s="24"/>
      <c r="D11" s="24"/>
      <c r="E11" s="15">
        <f>(D29+D9)*1%</f>
        <v>10300.23</v>
      </c>
    </row>
    <row r="12" spans="1:7">
      <c r="A12" s="14" t="s">
        <v>26</v>
      </c>
      <c r="B12" s="12"/>
      <c r="C12" s="24"/>
      <c r="D12" s="24"/>
      <c r="E12" s="15">
        <f>C9*15%</f>
        <v>147182.85</v>
      </c>
    </row>
    <row r="13" spans="1:7">
      <c r="A13" s="14" t="s">
        <v>33</v>
      </c>
      <c r="B13" s="12"/>
      <c r="C13" s="24"/>
      <c r="D13" s="24"/>
      <c r="E13" s="15">
        <f>7.01*12*B4</f>
        <v>371701.04399999999</v>
      </c>
    </row>
    <row r="14" spans="1:7">
      <c r="A14" s="14" t="s">
        <v>34</v>
      </c>
      <c r="B14" s="12"/>
      <c r="C14" s="24"/>
      <c r="D14" s="24"/>
      <c r="E14" s="15">
        <f>B4*12.8</f>
        <v>56559.360000000001</v>
      </c>
    </row>
    <row r="15" spans="1:7">
      <c r="A15" s="6" t="s">
        <v>31</v>
      </c>
      <c r="B15" s="12"/>
      <c r="C15" s="24"/>
      <c r="D15" s="24"/>
      <c r="E15" s="15">
        <f>B4*8.5</f>
        <v>37558.949999999997</v>
      </c>
    </row>
    <row r="16" spans="1:7">
      <c r="A16" s="14" t="s">
        <v>8</v>
      </c>
      <c r="B16" s="25"/>
      <c r="C16" s="24"/>
      <c r="D16" s="24"/>
      <c r="E16" s="15">
        <f>B4*8.2</f>
        <v>36233.339999999997</v>
      </c>
    </row>
    <row r="17" spans="1:8">
      <c r="A17" s="6" t="s">
        <v>9</v>
      </c>
      <c r="B17" s="12"/>
      <c r="C17" s="24"/>
      <c r="D17" s="24"/>
      <c r="E17" s="15">
        <f>B4*7</f>
        <v>30930.899999999998</v>
      </c>
      <c r="G17" s="30"/>
    </row>
    <row r="18" spans="1:8">
      <c r="A18" s="6" t="s">
        <v>20</v>
      </c>
      <c r="B18" s="12"/>
      <c r="C18" s="24"/>
      <c r="D18" s="24"/>
      <c r="E18" s="15">
        <f>B4*5</f>
        <v>22093.5</v>
      </c>
      <c r="G18" s="30"/>
    </row>
    <row r="19" spans="1:8">
      <c r="A19" s="6" t="s">
        <v>27</v>
      </c>
      <c r="B19" s="12"/>
      <c r="C19" s="24"/>
      <c r="D19" s="24"/>
      <c r="E19" s="15">
        <f>B4*6</f>
        <v>26512.199999999997</v>
      </c>
    </row>
    <row r="20" spans="1:8">
      <c r="A20" s="6" t="s">
        <v>28</v>
      </c>
      <c r="B20" s="12"/>
      <c r="C20" s="24"/>
      <c r="D20" s="24"/>
      <c r="E20" s="15">
        <f>B4*2.71</f>
        <v>11974.677</v>
      </c>
    </row>
    <row r="21" spans="1:8">
      <c r="A21" s="14" t="s">
        <v>21</v>
      </c>
      <c r="B21" s="12"/>
      <c r="C21" s="24"/>
      <c r="D21" s="24"/>
      <c r="E21" s="15">
        <v>142612</v>
      </c>
    </row>
    <row r="22" spans="1:8">
      <c r="A22" s="14"/>
      <c r="B22" s="12"/>
      <c r="C22" s="24"/>
      <c r="D22" s="24"/>
      <c r="E22" s="15"/>
    </row>
    <row r="23" spans="1:8" ht="15.75">
      <c r="A23" s="26" t="s">
        <v>11</v>
      </c>
      <c r="B23" s="7"/>
      <c r="C23" s="16">
        <f>1799+3598</f>
        <v>5397</v>
      </c>
      <c r="D23" s="16">
        <f>2931+2295</f>
        <v>5226</v>
      </c>
      <c r="E23" s="16">
        <f t="shared" ref="E23:E28" si="0">C23</f>
        <v>5397</v>
      </c>
    </row>
    <row r="24" spans="1:8" ht="15.75">
      <c r="A24" s="26" t="s">
        <v>29</v>
      </c>
      <c r="B24" s="7"/>
      <c r="C24" s="16">
        <f>5285+10570</f>
        <v>15855</v>
      </c>
      <c r="D24" s="16">
        <f>6735+8610</f>
        <v>15345</v>
      </c>
      <c r="E24" s="16">
        <f t="shared" si="0"/>
        <v>15855</v>
      </c>
    </row>
    <row r="25" spans="1:8">
      <c r="A25" s="11" t="s">
        <v>10</v>
      </c>
      <c r="B25" s="7"/>
      <c r="C25" s="16">
        <v>31203</v>
      </c>
      <c r="D25" s="16">
        <v>30245</v>
      </c>
      <c r="E25" s="16">
        <f t="shared" si="0"/>
        <v>31203</v>
      </c>
    </row>
    <row r="26" spans="1:8">
      <c r="A26" s="9" t="s">
        <v>22</v>
      </c>
      <c r="B26" s="10"/>
      <c r="C26" s="27">
        <v>20135</v>
      </c>
      <c r="D26" s="27">
        <v>19652</v>
      </c>
      <c r="E26" s="27">
        <f t="shared" si="0"/>
        <v>20135</v>
      </c>
    </row>
    <row r="27" spans="1:8">
      <c r="A27" s="11" t="s">
        <v>23</v>
      </c>
      <c r="B27" s="7"/>
      <c r="C27" s="16">
        <v>10570</v>
      </c>
      <c r="D27" s="16">
        <v>8610</v>
      </c>
      <c r="E27" s="16">
        <f t="shared" si="0"/>
        <v>10570</v>
      </c>
    </row>
    <row r="28" spans="1:8">
      <c r="A28" s="9" t="s">
        <v>24</v>
      </c>
      <c r="B28" s="10"/>
      <c r="C28" s="27">
        <v>34466</v>
      </c>
      <c r="D28" s="27">
        <v>32628</v>
      </c>
      <c r="E28" s="27">
        <f t="shared" si="0"/>
        <v>34466</v>
      </c>
    </row>
    <row r="29" spans="1:8">
      <c r="A29" s="11"/>
      <c r="B29" s="12" t="s">
        <v>30</v>
      </c>
      <c r="C29" s="24">
        <f>SUM(C23:C28)</f>
        <v>117626</v>
      </c>
      <c r="D29" s="24">
        <f>SUM(D23:D28)</f>
        <v>111706</v>
      </c>
      <c r="E29" s="24">
        <f>SUM(E23:E28)</f>
        <v>117626</v>
      </c>
    </row>
    <row r="30" spans="1:8">
      <c r="A30" s="11"/>
      <c r="B30" s="12" t="s">
        <v>25</v>
      </c>
      <c r="C30" s="16"/>
      <c r="D30" s="16"/>
      <c r="E30" s="24">
        <f>E29+E9</f>
        <v>1020299</v>
      </c>
      <c r="H30" s="13"/>
    </row>
    <row r="31" spans="1:8">
      <c r="A31" s="11" t="s">
        <v>12</v>
      </c>
      <c r="B31" s="7"/>
      <c r="C31" s="16"/>
      <c r="D31" s="16"/>
      <c r="E31" s="24">
        <f>(C9+C29)-(D9+D29)</f>
        <v>68822</v>
      </c>
    </row>
    <row r="32" spans="1:8">
      <c r="A32" s="28" t="s">
        <v>13</v>
      </c>
      <c r="B32" s="29"/>
      <c r="C32" s="24"/>
      <c r="D32" s="24"/>
      <c r="E32" s="24"/>
    </row>
  </sheetData>
  <pageMargins left="0.23622047244094491" right="0.23622047244094491" top="0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2024-02-26T12:03:22Z</dcterms:modified>
</cp:coreProperties>
</file>