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7"/>
  <c r="E20"/>
  <c r="E19"/>
  <c r="E18"/>
  <c r="E17"/>
  <c r="E16"/>
  <c r="E15"/>
  <c r="E14"/>
  <c r="E13"/>
  <c r="C23"/>
  <c r="E23" s="1"/>
  <c r="D23"/>
  <c r="D29" s="1"/>
  <c r="D24"/>
  <c r="C24"/>
  <c r="E24" s="1"/>
  <c r="E26"/>
  <c r="C9"/>
  <c r="E27"/>
  <c r="E25"/>
  <c r="D9"/>
  <c r="E8"/>
  <c r="C29" l="1"/>
  <c r="E28"/>
  <c r="E29" s="1"/>
  <c r="E31"/>
  <c r="E11"/>
  <c r="E9"/>
  <c r="E12"/>
  <c r="E30" l="1"/>
</calcChain>
</file>

<file path=xl/sharedStrings.xml><?xml version="1.0" encoding="utf-8"?>
<sst xmlns="http://schemas.openxmlformats.org/spreadsheetml/2006/main" count="39" uniqueCount="39">
  <si>
    <t>Начислено</t>
  </si>
  <si>
    <t>Оплачено</t>
  </si>
  <si>
    <t>гр.1</t>
  </si>
  <si>
    <t>гр.5</t>
  </si>
  <si>
    <t>ул.Победы д.12</t>
  </si>
  <si>
    <t>Техническое обслуживание ВДГО</t>
  </si>
  <si>
    <t>Аварийная служба</t>
  </si>
  <si>
    <t>Услуги ЕИРЦ</t>
  </si>
  <si>
    <t>налог на доход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</si>
  <si>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</si>
  <si>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</si>
  <si>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</si>
  <si>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</si>
  <si>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</si>
  <si>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</si>
  <si>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</si>
  <si>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текущий ремонт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</si>
  <si>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</si>
  <si>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</si>
  <si>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</si>
  <si>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</si>
  <si>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</si>
  <si>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</si>
  <si>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</si>
  <si>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</si>
  <si>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</si>
  <si>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взнос на капитальый ремонт</t>
  </si>
  <si>
    <t>начислено</t>
  </si>
  <si>
    <t>оплачено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</si>
  <si>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</si>
  <si>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</si>
  <si>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</si>
  <si>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</si>
  <si>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</si>
  <si>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 xml:space="preserve"> </t>
  </si>
  <si>
    <t>ОДПУ , обслуживание)</t>
  </si>
  <si>
    <t>Отчет об исполнении ООО"Наш Лужский 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</si>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</sst>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0" xfId="0" applyBorder="1"/>
    <xf numFmtId="4" fontId="0" fillId="0" borderId="0" xfId="0" applyNumberFormat="1" applyBorder="1"/>
    <xf numFmtId="4" fontId="0" fillId="0" borderId="0" xfId="0" applyNumberFormat="1"/>
    <xf numFmtId="3" fontId="0" fillId="0" borderId="4" xfId="0" applyNumberFormat="1" applyBorder="1"/>
    <xf numFmtId="3" fontId="0" fillId="0" borderId="0" xfId="0" applyNumberFormat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4" xfId="0" applyBorder="1"/>
    <xf numFmtId="0" fontId="0" fillId="0" borderId="12" xfId="0" applyBorder="1"/>
    <xf numFmtId="0" fontId="2" fillId="0" borderId="13" xfId="0" applyFont="1" applyBorder="1"/>
    <xf numFmtId="0" fontId="2" fillId="0" borderId="9" xfId="0" applyFont="1" applyBorder="1"/>
    <xf numFmtId="0" fontId="2" fillId="0" borderId="7" xfId="0" applyFont="1" applyBorder="1"/>
    <xf numFmtId="0" fontId="0" fillId="0" borderId="8" xfId="0" applyFont="1" applyBorder="1"/>
    <xf numFmtId="3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view="pageLayout" topLeftCell="A4" workbookViewId="0">
      <selection sqref="A1:E36"/>
    </sheetView>
  </sheetViews>
  <sheetFormatPr defaultRowHeight="15"/>
  <cols>
    <col min="1" max="1" width="13.140625" customWidth="1"/>
    <col min="2" max="2" width="39.85546875" customWidth="1"/>
    <col min="3" max="3" width="11.85546875" customWidth="1"/>
    <col min="4" max="4" width="11.42578125" customWidth="1"/>
    <col min="5" max="5" width="15" customWidth="1"/>
    <col min="7" max="7" width="10.7109375" bestFit="1" customWidth="1"/>
  </cols>
  <sheetData>
    <row r="1" spans="1:11">
      <c r="A1" s="1" t="s">
        <v>36</v>
      </c>
    </row>
    <row r="3" spans="1:11">
      <c r="A3" s="10" t="s">
        <v>4</v>
      </c>
      <c r="B3" s="11"/>
      <c r="C3" s="2" t="s">
        <v>0</v>
      </c>
      <c r="D3" s="2" t="s">
        <v>1</v>
      </c>
      <c r="E3" s="12" t="s">
        <v>13</v>
      </c>
    </row>
    <row r="4" spans="1:11">
      <c r="A4" s="13" t="s">
        <v>14</v>
      </c>
      <c r="B4" s="14">
        <v>4800.1000000000004</v>
      </c>
      <c r="C4" s="15"/>
      <c r="D4" s="15"/>
      <c r="E4" s="16" t="s">
        <v>15</v>
      </c>
    </row>
    <row r="5" spans="1:11">
      <c r="A5" s="17"/>
      <c r="B5" s="18" t="s">
        <v>2</v>
      </c>
      <c r="C5" s="19"/>
      <c r="D5" s="19"/>
      <c r="E5" s="19" t="s">
        <v>3</v>
      </c>
    </row>
    <row r="6" spans="1:11">
      <c r="A6" s="17" t="s">
        <v>16</v>
      </c>
      <c r="B6" s="22"/>
      <c r="C6" s="23">
        <v>450155</v>
      </c>
      <c r="D6" s="23">
        <v>439665</v>
      </c>
      <c r="E6" s="24">
        <f>C6*10%+399359</f>
        <v>444374.5</v>
      </c>
    </row>
    <row r="7" spans="1:11">
      <c r="A7" s="17" t="s">
        <v>17</v>
      </c>
      <c r="B7" s="22"/>
      <c r="C7" s="23">
        <v>595309</v>
      </c>
      <c r="D7" s="23">
        <v>566058</v>
      </c>
      <c r="E7" s="24">
        <f>D7</f>
        <v>566058</v>
      </c>
    </row>
    <row r="8" spans="1:11">
      <c r="A8" s="21" t="s">
        <v>5</v>
      </c>
      <c r="B8" s="22"/>
      <c r="C8" s="20">
        <v>20423</v>
      </c>
      <c r="D8" s="23">
        <v>19970</v>
      </c>
      <c r="E8" s="24">
        <f>C8</f>
        <v>20423</v>
      </c>
      <c r="J8" s="9"/>
      <c r="K8" s="9"/>
    </row>
    <row r="9" spans="1:11">
      <c r="A9" s="17"/>
      <c r="B9" s="18" t="s">
        <v>18</v>
      </c>
      <c r="C9" s="25">
        <f>SUM(C6:C8)</f>
        <v>1065887</v>
      </c>
      <c r="D9" s="25">
        <f>SUM(D6:D8)</f>
        <v>1025693</v>
      </c>
      <c r="E9" s="26">
        <f>SUM(E6:E8)</f>
        <v>1030855.5</v>
      </c>
      <c r="F9" s="9"/>
    </row>
    <row r="10" spans="1:11">
      <c r="A10" s="27" t="s">
        <v>19</v>
      </c>
      <c r="B10" s="22"/>
      <c r="C10" s="25"/>
      <c r="D10" s="25"/>
      <c r="E10" s="24"/>
    </row>
    <row r="11" spans="1:11">
      <c r="A11" s="27" t="s">
        <v>8</v>
      </c>
      <c r="B11" s="22"/>
      <c r="C11" s="26"/>
      <c r="D11" s="26"/>
      <c r="E11" s="24">
        <f>(D29+D9)*1%</f>
        <v>11471.98</v>
      </c>
      <c r="F11" s="9"/>
    </row>
    <row r="12" spans="1:11">
      <c r="A12" s="21" t="s">
        <v>29</v>
      </c>
      <c r="B12" s="22"/>
      <c r="C12" s="26"/>
      <c r="D12" s="26"/>
      <c r="E12" s="24">
        <f>C9*15%</f>
        <v>159883.04999999999</v>
      </c>
      <c r="J12" s="9"/>
    </row>
    <row r="13" spans="1:11">
      <c r="A13" s="21" t="s">
        <v>37</v>
      </c>
      <c r="B13" s="22"/>
      <c r="C13" s="26"/>
      <c r="D13" s="26"/>
      <c r="E13" s="24">
        <f>7.01*12*B4</f>
        <v>403784.41200000007</v>
      </c>
      <c r="J13" s="9"/>
    </row>
    <row r="14" spans="1:11">
      <c r="A14" s="21" t="s">
        <v>38</v>
      </c>
      <c r="B14" s="22"/>
      <c r="C14" s="26"/>
      <c r="D14" s="26"/>
      <c r="E14" s="24">
        <f>B4*12.8</f>
        <v>61441.280000000006</v>
      </c>
      <c r="J14" s="9"/>
    </row>
    <row r="15" spans="1:11">
      <c r="A15" s="17" t="s">
        <v>35</v>
      </c>
      <c r="B15" s="22"/>
      <c r="C15" s="26"/>
      <c r="D15" s="26"/>
      <c r="E15" s="24">
        <f>B4*8.5</f>
        <v>40800.850000000006</v>
      </c>
      <c r="J15" s="9"/>
    </row>
    <row r="16" spans="1:11">
      <c r="A16" s="21" t="s">
        <v>6</v>
      </c>
      <c r="B16" s="28"/>
      <c r="C16" s="26"/>
      <c r="D16" s="26"/>
      <c r="E16" s="24">
        <f>B4*8.2</f>
        <v>39360.82</v>
      </c>
      <c r="G16" s="9"/>
    </row>
    <row r="17" spans="1:9">
      <c r="A17" s="17" t="s">
        <v>7</v>
      </c>
      <c r="B17" s="22"/>
      <c r="C17" s="26"/>
      <c r="D17" s="26"/>
      <c r="E17" s="24">
        <f>B4*7</f>
        <v>33600.700000000004</v>
      </c>
    </row>
    <row r="18" spans="1:9">
      <c r="A18" s="17" t="s">
        <v>20</v>
      </c>
      <c r="B18" s="22"/>
      <c r="C18" s="26"/>
      <c r="D18" s="26"/>
      <c r="E18" s="24">
        <f>B4*5</f>
        <v>24000.5</v>
      </c>
      <c r="I18" t="s">
        <v>34</v>
      </c>
    </row>
    <row r="19" spans="1:9">
      <c r="A19" s="17" t="s">
        <v>30</v>
      </c>
      <c r="B19" s="22"/>
      <c r="C19" s="26"/>
      <c r="D19" s="26"/>
      <c r="E19" s="24">
        <f>B4*6</f>
        <v>28800.600000000002</v>
      </c>
    </row>
    <row r="20" spans="1:9">
      <c r="A20" s="17" t="s">
        <v>31</v>
      </c>
      <c r="B20" s="22"/>
      <c r="C20" s="26"/>
      <c r="D20" s="26"/>
      <c r="E20" s="24">
        <f>B4*2.71</f>
        <v>13008.271000000001</v>
      </c>
    </row>
    <row r="21" spans="1:9">
      <c r="A21" s="21" t="s">
        <v>21</v>
      </c>
      <c r="B21" s="22"/>
      <c r="C21" s="26"/>
      <c r="D21" s="26"/>
      <c r="E21" s="24">
        <v>149265</v>
      </c>
      <c r="G21" s="7"/>
    </row>
    <row r="22" spans="1:9">
      <c r="A22" s="21"/>
      <c r="B22" s="22"/>
      <c r="C22" s="26"/>
      <c r="D22" s="26"/>
      <c r="E22" s="24"/>
    </row>
    <row r="23" spans="1:9" ht="15.75">
      <c r="A23" s="30" t="s">
        <v>10</v>
      </c>
      <c r="B23" s="18"/>
      <c r="C23" s="29">
        <f>4219+2109</f>
        <v>6328</v>
      </c>
      <c r="D23" s="29">
        <f>2786+3389</f>
        <v>6175</v>
      </c>
      <c r="E23" s="29">
        <f t="shared" ref="E23:E28" si="0">C23</f>
        <v>6328</v>
      </c>
    </row>
    <row r="24" spans="1:9" ht="15.75">
      <c r="A24" s="30" t="s">
        <v>32</v>
      </c>
      <c r="B24" s="18"/>
      <c r="C24" s="29">
        <f>6195+12390</f>
        <v>18585</v>
      </c>
      <c r="D24" s="29">
        <f>8011+9966</f>
        <v>17977</v>
      </c>
      <c r="E24" s="29">
        <f t="shared" si="0"/>
        <v>18585</v>
      </c>
    </row>
    <row r="25" spans="1:9">
      <c r="A25" s="27" t="s">
        <v>9</v>
      </c>
      <c r="B25" s="18"/>
      <c r="C25" s="29">
        <v>30911</v>
      </c>
      <c r="D25" s="29">
        <v>30568</v>
      </c>
      <c r="E25" s="29">
        <f t="shared" si="0"/>
        <v>30911</v>
      </c>
    </row>
    <row r="26" spans="1:9">
      <c r="A26" s="3" t="s">
        <v>22</v>
      </c>
      <c r="B26" s="4"/>
      <c r="C26" s="8">
        <v>25719</v>
      </c>
      <c r="D26" s="8">
        <v>24950</v>
      </c>
      <c r="E26" s="8">
        <f t="shared" si="0"/>
        <v>25719</v>
      </c>
    </row>
    <row r="27" spans="1:9">
      <c r="A27" s="27" t="s">
        <v>23</v>
      </c>
      <c r="B27" s="18"/>
      <c r="C27" s="29">
        <v>6328</v>
      </c>
      <c r="D27" s="29">
        <v>6120</v>
      </c>
      <c r="E27" s="29">
        <f t="shared" si="0"/>
        <v>6328</v>
      </c>
    </row>
    <row r="28" spans="1:9">
      <c r="A28" s="3" t="s">
        <v>24</v>
      </c>
      <c r="B28" s="4"/>
      <c r="C28" s="8">
        <v>37441</v>
      </c>
      <c r="D28" s="8">
        <v>35715</v>
      </c>
      <c r="E28" s="8">
        <f t="shared" si="0"/>
        <v>37441</v>
      </c>
    </row>
    <row r="29" spans="1:9">
      <c r="A29" s="27"/>
      <c r="B29" s="22" t="s">
        <v>33</v>
      </c>
      <c r="C29" s="26">
        <f>SUM(C23:C28)</f>
        <v>125312</v>
      </c>
      <c r="D29" s="26">
        <f>SUM(D23:D28)</f>
        <v>121505</v>
      </c>
      <c r="E29" s="26">
        <f>SUM(E23:E28)</f>
        <v>125312</v>
      </c>
    </row>
    <row r="30" spans="1:9">
      <c r="A30" s="27"/>
      <c r="B30" s="22" t="s">
        <v>25</v>
      </c>
      <c r="C30" s="29"/>
      <c r="D30" s="29"/>
      <c r="E30" s="26">
        <f>E29+E9</f>
        <v>1156167.5</v>
      </c>
    </row>
    <row r="31" spans="1:9">
      <c r="A31" s="27" t="s">
        <v>11</v>
      </c>
      <c r="B31" s="18"/>
      <c r="C31" s="29"/>
      <c r="D31" s="29"/>
      <c r="E31" s="26">
        <f>C9-D9</f>
        <v>40194</v>
      </c>
    </row>
    <row r="32" spans="1:9">
      <c r="A32" s="31" t="s">
        <v>12</v>
      </c>
      <c r="B32" s="32"/>
      <c r="C32" s="26"/>
      <c r="D32" s="26"/>
      <c r="E32" s="26">
        <v>0</v>
      </c>
    </row>
    <row r="33" spans="1:7">
      <c r="G33" s="9"/>
    </row>
    <row r="34" spans="1:7">
      <c r="A34" s="17"/>
      <c r="B34" s="18"/>
      <c r="C34" s="33" t="s">
        <v>27</v>
      </c>
      <c r="D34" s="34" t="s">
        <v>28</v>
      </c>
      <c r="E34" s="6"/>
    </row>
    <row r="35" spans="1:7">
      <c r="A35" s="37" t="s">
        <v>26</v>
      </c>
      <c r="B35" s="38"/>
      <c r="C35" s="35">
        <v>394570.32</v>
      </c>
      <c r="D35" s="36">
        <v>404443.87</v>
      </c>
      <c r="E35" s="6"/>
      <c r="G35" s="9"/>
    </row>
    <row r="36" spans="1:7">
      <c r="A36" s="5"/>
      <c r="B36" s="5"/>
      <c r="C36" s="5"/>
      <c r="D36" s="5"/>
      <c r="E36" s="6"/>
    </row>
    <row r="37" spans="1:7">
      <c r="A37" s="5"/>
      <c r="B37" s="5"/>
      <c r="C37" s="5"/>
      <c r="D37" s="5"/>
      <c r="E37" s="6"/>
    </row>
    <row r="38" spans="1:7">
      <c r="A38" s="5"/>
      <c r="B38" s="5"/>
      <c r="C38" s="5"/>
      <c r="D38" s="5"/>
      <c r="E38" s="6"/>
    </row>
    <row r="39" spans="1:7">
      <c r="A39" s="5"/>
      <c r="B39" s="5"/>
      <c r="C39" s="39"/>
      <c r="D39" s="5"/>
      <c r="E39" s="6"/>
    </row>
    <row r="40" spans="1:7">
      <c r="C40" s="9"/>
    </row>
  </sheetData>
  <pageMargins left="0.70866141732283472" right="0.31496062992125984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2024-02-21T13:09:16Z</dcterms:modified>
</cp:coreProperties>
</file>