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9" i="1"/>
  <c r="E26"/>
  <c r="E6"/>
  <c r="E21"/>
  <c r="E20"/>
  <c r="E19"/>
  <c r="E18"/>
  <c r="E17"/>
  <c r="E9"/>
  <c r="E16"/>
  <c r="E7"/>
  <c r="E8"/>
  <c r="D13"/>
  <c r="E15" s="1"/>
  <c r="C13"/>
  <c r="E12"/>
  <c r="E11"/>
  <c r="E10"/>
  <c r="D25"/>
  <c r="C25"/>
  <c r="E24"/>
  <c r="E27" l="1"/>
  <c r="E25"/>
  <c r="E13" l="1"/>
</calcChain>
</file>

<file path=xl/sharedStrings.xml><?xml version="1.0" encoding="utf-8"?>
<sst xmlns="http://schemas.openxmlformats.org/spreadsheetml/2006/main" count="33" uniqueCount="33">
  <si>
    <t>Начислено</t>
  </si>
  <si>
    <t>Оплачено</t>
  </si>
  <si>
    <t>расходы</t>
  </si>
  <si>
    <t>площадь дома</t>
  </si>
  <si>
    <t>руб.</t>
  </si>
  <si>
    <t>гр.1</t>
  </si>
  <si>
    <t>гр.3</t>
  </si>
  <si>
    <t>гр.4</t>
  </si>
  <si>
    <t>гр.5</t>
  </si>
  <si>
    <t>текущий ремонт</t>
  </si>
  <si>
    <t>СОИД</t>
  </si>
  <si>
    <t>Управление МКД</t>
  </si>
  <si>
    <t>вывоз ЖБО</t>
  </si>
  <si>
    <t>Техническое обслуживание ВДГО</t>
  </si>
  <si>
    <t>Содержание ЛК</t>
  </si>
  <si>
    <t>Содержание территории</t>
  </si>
  <si>
    <t>налог на доход</t>
  </si>
  <si>
    <t>Всего:</t>
  </si>
  <si>
    <t>расходы в т.ч.</t>
  </si>
  <si>
    <t>Аварийная служба</t>
  </si>
  <si>
    <t>Услуги ЕИРЦ</t>
  </si>
  <si>
    <t>прочие расходы(  мед.услуги,спец.оценка,связь,кадры и.т.д)</t>
  </si>
  <si>
    <t>работы,материалы</t>
  </si>
  <si>
    <t>СОИ электроэнергия</t>
  </si>
  <si>
    <t>Всего СОИ:</t>
  </si>
  <si>
    <t>ИТОГО расходы:</t>
  </si>
  <si>
    <t>задолженность населения на конец отчетного периода</t>
  </si>
  <si>
    <t>остаток, перерасход на конец отчетного периода</t>
  </si>
  <si>
    <t>пгт.Толмачево ул. Парковая д.2</t>
  </si>
  <si>
    <t>аренда</t>
  </si>
  <si>
    <t>автотранспортные расходы</t>
  </si>
  <si>
    <t>услуги по эксплуатации,ремонту,содержаниюОИД</t>
  </si>
  <si>
    <t>Отчет об исполнении ООО"Наш Лужский Дом" договора управления  за 2024 год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</si>
</sst>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2" xfId="0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0" borderId="7" xfId="0" applyFont="1" applyBorder="1"/>
    <xf numFmtId="0" fontId="1" fillId="0" borderId="8" xfId="0" applyFont="1" applyBorder="1"/>
    <xf numFmtId="3" fontId="0" fillId="0" borderId="9" xfId="0" applyNumberFormat="1" applyFont="1" applyBorder="1" applyAlignment="1">
      <alignment horizontal="center"/>
    </xf>
    <xf numFmtId="3" fontId="0" fillId="0" borderId="9" xfId="0" applyNumberFormat="1" applyFont="1" applyBorder="1"/>
    <xf numFmtId="3" fontId="1" fillId="0" borderId="9" xfId="0" applyNumberFormat="1" applyFont="1" applyBorder="1" applyAlignment="1">
      <alignment horizontal="center"/>
    </xf>
    <xf numFmtId="3" fontId="1" fillId="0" borderId="9" xfId="0" applyNumberFormat="1" applyFont="1" applyBorder="1"/>
    <xf numFmtId="0" fontId="1" fillId="0" borderId="7" xfId="0" applyFont="1" applyBorder="1"/>
    <xf numFmtId="0" fontId="0" fillId="0" borderId="8" xfId="0" applyFont="1" applyBorder="1"/>
    <xf numFmtId="3" fontId="0" fillId="0" borderId="9" xfId="0" applyNumberFormat="1" applyBorder="1"/>
    <xf numFmtId="0" fontId="0" fillId="0" borderId="4" xfId="0" applyBorder="1"/>
    <xf numFmtId="0" fontId="0" fillId="0" borderId="5" xfId="0" applyBorder="1"/>
    <xf numFmtId="3" fontId="0" fillId="0" borderId="6" xfId="0" applyNumberFormat="1" applyBorder="1"/>
    <xf numFmtId="0" fontId="1" fillId="0" borderId="7" xfId="0" applyFont="1" applyBorder="1" applyAlignment="1"/>
    <xf numFmtId="0" fontId="1" fillId="0" borderId="8" xfId="0" applyFont="1" applyBorder="1" applyAlignment="1"/>
    <xf numFmtId="3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view="pageLayout" workbookViewId="0">
      <selection sqref="A1:E30"/>
    </sheetView>
  </sheetViews>
  <sheetFormatPr defaultRowHeight="15"/>
  <cols>
    <col min="1" max="1" width="16.140625" customWidth="1"/>
    <col min="2" max="2" width="37.85546875" customWidth="1"/>
  </cols>
  <sheetData>
    <row r="1" spans="1:6">
      <c r="A1" s="1" t="s">
        <v>32</v>
      </c>
    </row>
    <row r="3" spans="1:6">
      <c r="A3" s="2" t="s">
        <v>28</v>
      </c>
      <c r="B3" s="3"/>
      <c r="C3" s="4" t="s">
        <v>0</v>
      </c>
      <c r="D3" s="4" t="s">
        <v>1</v>
      </c>
      <c r="E3" s="5" t="s">
        <v>2</v>
      </c>
    </row>
    <row r="4" spans="1:6">
      <c r="A4" s="6" t="s">
        <v>3</v>
      </c>
      <c r="B4" s="7">
        <v>310.8</v>
      </c>
      <c r="C4" s="8"/>
      <c r="D4" s="8"/>
      <c r="E4" s="9" t="s">
        <v>4</v>
      </c>
    </row>
    <row r="5" spans="1:6">
      <c r="A5" s="10"/>
      <c r="B5" s="11" t="s">
        <v>5</v>
      </c>
      <c r="C5" s="12" t="s">
        <v>6</v>
      </c>
      <c r="D5" s="12" t="s">
        <v>7</v>
      </c>
      <c r="E5" s="12" t="s">
        <v>8</v>
      </c>
    </row>
    <row r="6" spans="1:6">
      <c r="A6" s="10" t="s">
        <v>9</v>
      </c>
      <c r="B6" s="15"/>
      <c r="C6" s="16">
        <v>15478.2</v>
      </c>
      <c r="D6" s="16">
        <v>15360</v>
      </c>
      <c r="E6" s="17">
        <f>D6*40%+9048</f>
        <v>15192</v>
      </c>
    </row>
    <row r="7" spans="1:6">
      <c r="A7" s="10" t="s">
        <v>10</v>
      </c>
      <c r="B7" s="15"/>
      <c r="C7" s="16">
        <v>6750.6</v>
      </c>
      <c r="D7" s="16">
        <v>6710</v>
      </c>
      <c r="E7" s="17">
        <f>C7</f>
        <v>6750.6</v>
      </c>
    </row>
    <row r="8" spans="1:6">
      <c r="A8" s="10" t="s">
        <v>11</v>
      </c>
      <c r="B8" s="15"/>
      <c r="C8" s="16">
        <v>3617.76</v>
      </c>
      <c r="D8" s="16">
        <v>3595</v>
      </c>
      <c r="E8" s="17">
        <f>C8</f>
        <v>3617.76</v>
      </c>
    </row>
    <row r="9" spans="1:6">
      <c r="A9" s="10" t="s">
        <v>12</v>
      </c>
      <c r="B9" s="15"/>
      <c r="C9" s="16">
        <v>10211</v>
      </c>
      <c r="D9" s="16">
        <v>17868</v>
      </c>
      <c r="E9" s="17">
        <f>D9</f>
        <v>17868</v>
      </c>
    </row>
    <row r="10" spans="1:6">
      <c r="A10" s="14" t="s">
        <v>13</v>
      </c>
      <c r="B10" s="15"/>
      <c r="C10" s="13">
        <v>1827.48</v>
      </c>
      <c r="D10" s="16">
        <v>1807</v>
      </c>
      <c r="E10" s="17">
        <f>C10</f>
        <v>1827.48</v>
      </c>
    </row>
    <row r="11" spans="1:6">
      <c r="A11" s="10" t="s">
        <v>14</v>
      </c>
      <c r="B11" s="15"/>
      <c r="C11" s="16"/>
      <c r="D11" s="16"/>
      <c r="E11" s="17">
        <f>C11</f>
        <v>0</v>
      </c>
    </row>
    <row r="12" spans="1:6">
      <c r="A12" s="10" t="s">
        <v>15</v>
      </c>
      <c r="B12" s="15"/>
      <c r="C12" s="16"/>
      <c r="D12" s="16"/>
      <c r="E12" s="17">
        <f>C12</f>
        <v>0</v>
      </c>
    </row>
    <row r="13" spans="1:6">
      <c r="A13" s="10"/>
      <c r="B13" s="11" t="s">
        <v>17</v>
      </c>
      <c r="C13" s="18">
        <f>SUM(C6:C12)</f>
        <v>37885.040000000008</v>
      </c>
      <c r="D13" s="18">
        <f>SUM(D6:D12)</f>
        <v>45340</v>
      </c>
      <c r="E13" s="19">
        <f>SUM(E6:E12)</f>
        <v>45255.840000000004</v>
      </c>
    </row>
    <row r="14" spans="1:6">
      <c r="A14" s="20" t="s">
        <v>18</v>
      </c>
      <c r="B14" s="15"/>
      <c r="C14" s="18"/>
      <c r="D14" s="18"/>
      <c r="E14" s="17"/>
      <c r="F14" s="28"/>
    </row>
    <row r="15" spans="1:6">
      <c r="A15" s="20" t="s">
        <v>16</v>
      </c>
      <c r="B15" s="15"/>
      <c r="C15" s="19"/>
      <c r="D15" s="19"/>
      <c r="E15" s="17">
        <f>D13*1%</f>
        <v>453.40000000000003</v>
      </c>
    </row>
    <row r="16" spans="1:6">
      <c r="A16" s="14" t="s">
        <v>31</v>
      </c>
      <c r="B16" s="15"/>
      <c r="C16" s="19"/>
      <c r="D16" s="19"/>
      <c r="E16" s="17">
        <f>B4*12.8</f>
        <v>3978.2400000000002</v>
      </c>
    </row>
    <row r="17" spans="1:5">
      <c r="A17" s="14" t="s">
        <v>19</v>
      </c>
      <c r="B17" s="21"/>
      <c r="C17" s="19"/>
      <c r="D17" s="19"/>
      <c r="E17" s="17">
        <f>B4*10.06</f>
        <v>3126.6480000000001</v>
      </c>
    </row>
    <row r="18" spans="1:5">
      <c r="A18" s="10" t="s">
        <v>20</v>
      </c>
      <c r="B18" s="15"/>
      <c r="C18" s="19"/>
      <c r="D18" s="19"/>
      <c r="E18" s="17">
        <f>B4*8.08</f>
        <v>2511.2640000000001</v>
      </c>
    </row>
    <row r="19" spans="1:5">
      <c r="A19" s="10" t="s">
        <v>21</v>
      </c>
      <c r="B19" s="15"/>
      <c r="C19" s="19"/>
      <c r="D19" s="19"/>
      <c r="E19" s="17">
        <f>B4*6</f>
        <v>1864.8000000000002</v>
      </c>
    </row>
    <row r="20" spans="1:5">
      <c r="A20" s="10" t="s">
        <v>29</v>
      </c>
      <c r="B20" s="15"/>
      <c r="C20" s="19"/>
      <c r="D20" s="19"/>
      <c r="E20" s="17">
        <f>B4*7</f>
        <v>2175.6</v>
      </c>
    </row>
    <row r="21" spans="1:5">
      <c r="A21" s="10" t="s">
        <v>30</v>
      </c>
      <c r="B21" s="15"/>
      <c r="C21" s="19"/>
      <c r="D21" s="19"/>
      <c r="E21" s="17">
        <f>B4*5.5</f>
        <v>1709.4</v>
      </c>
    </row>
    <row r="22" spans="1:5">
      <c r="A22" s="14" t="s">
        <v>22</v>
      </c>
      <c r="B22" s="15"/>
      <c r="C22" s="19"/>
      <c r="D22" s="19"/>
      <c r="E22" s="17"/>
    </row>
    <row r="23" spans="1:5">
      <c r="A23" s="14"/>
      <c r="B23" s="15"/>
      <c r="C23" s="19"/>
      <c r="D23" s="19"/>
      <c r="E23" s="17"/>
    </row>
    <row r="24" spans="1:5">
      <c r="A24" s="20" t="s">
        <v>23</v>
      </c>
      <c r="B24" s="11"/>
      <c r="C24" s="22">
        <v>1011</v>
      </c>
      <c r="D24" s="22">
        <v>927</v>
      </c>
      <c r="E24" s="22">
        <f>C24</f>
        <v>1011</v>
      </c>
    </row>
    <row r="25" spans="1:5">
      <c r="A25" s="20"/>
      <c r="B25" s="15" t="s">
        <v>24</v>
      </c>
      <c r="C25" s="19">
        <f>SUM(C24:C24)</f>
        <v>1011</v>
      </c>
      <c r="D25" s="19">
        <f>SUM(D24:D24)</f>
        <v>927</v>
      </c>
      <c r="E25" s="19">
        <f>SUM(E24:E24)</f>
        <v>1011</v>
      </c>
    </row>
    <row r="26" spans="1:5">
      <c r="A26" s="20"/>
      <c r="B26" s="15" t="s">
        <v>25</v>
      </c>
      <c r="C26" s="22"/>
      <c r="D26" s="22"/>
      <c r="E26" s="19">
        <f>E13+E25</f>
        <v>46266.840000000004</v>
      </c>
    </row>
    <row r="27" spans="1:5">
      <c r="A27" s="20" t="s">
        <v>26</v>
      </c>
      <c r="B27" s="11"/>
      <c r="C27" s="22"/>
      <c r="D27" s="22"/>
      <c r="E27" s="19">
        <f>C13+C24-D13+D24</f>
        <v>-5516.9599999999919</v>
      </c>
    </row>
    <row r="28" spans="1:5">
      <c r="A28" s="23"/>
      <c r="B28" s="24"/>
      <c r="C28" s="25"/>
      <c r="D28" s="25"/>
      <c r="E28" s="25"/>
    </row>
    <row r="29" spans="1:5">
      <c r="A29" s="26" t="s">
        <v>27</v>
      </c>
      <c r="B29" s="27"/>
      <c r="C29" s="19"/>
      <c r="D29" s="19"/>
      <c r="E29" s="19">
        <f>D13+D25-E26</f>
        <v>0.1599999999962165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2025-02-06T06:33:07Z</dcterms:modified>
</cp:coreProperties>
</file>