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1" s="1"/>
  <c r="E10"/>
  <c r="E9"/>
  <c r="C11"/>
  <c r="E14" s="1"/>
  <c r="D11"/>
  <c r="E22"/>
  <c r="E21"/>
  <c r="E20"/>
  <c r="E19"/>
  <c r="E18"/>
  <c r="E17"/>
  <c r="E16"/>
  <c r="E15"/>
  <c r="D25"/>
  <c r="C25"/>
  <c r="D31"/>
  <c r="C31"/>
  <c r="E30"/>
  <c r="E29"/>
  <c r="E28"/>
  <c r="E27"/>
  <c r="E26"/>
  <c r="E25"/>
  <c r="E8"/>
  <c r="E7"/>
  <c r="E13" l="1"/>
  <c r="E31"/>
  <c r="E32" l="1"/>
  <c r="E34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<sst xmlns="http://schemas.openxmlformats.org/spreadsheetml/2006/main" count="37" uniqueCount="37">
  <si>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</si>
  <si>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</si>
  <si>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расходы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</si>
  <si>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</si>
  <si>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</si>
  <si>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</si>
  <si>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</si>
  <si>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</si>
  <si>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</si>
  <si>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</si>
  <si>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</si>
  <si>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</si>
  <si>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</si>
  <si>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содержание лестничных клеток и придомовой территории</t>
  </si>
  <si>
    <t>ОДПУ (обслуживание)</t>
  </si>
  <si>
    <t>обслуживание лифта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</si>
  <si>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</si>
  <si>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</si>
  <si>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</si>
  <si>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</si>
  <si>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</si>
  <si>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</si>
  <si>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</si>
  <si>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</si>
  <si>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</si>
  <si>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</si>
  <si>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</si>
  <si>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</si>
  <si>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</si>
  <si>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</si>
  <si>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</si>
  <si>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</si>
  <si>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ООО"Наш Лужский Дом" договора управления  за 2024 год</t>
  </si>
  <si>
    <t xml:space="preserve">площадь дома                                      </t>
  </si>
  <si>
    <t>Содержание и обслуживание ИТП</t>
  </si>
  <si>
    <t>Содержание пожарной сигнализации</t>
  </si>
  <si>
    <t>Медведское шоссед.15 кор.1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</si>
</sst>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showWhiteSpace="0" view="pageLayout" workbookViewId="0">
      <selection sqref="A1:E37"/>
    </sheetView>
  </sheetViews>
  <sheetFormatPr defaultRowHeight="15"/>
  <cols>
    <col min="1" max="1" width="13.7109375" customWidth="1"/>
    <col min="2" max="2" width="40.28515625" customWidth="1"/>
    <col min="3" max="3" width="11" customWidth="1"/>
  </cols>
  <sheetData>
    <row r="1" spans="1:5">
      <c r="A1" s="1" t="s">
        <v>32</v>
      </c>
    </row>
    <row r="3" spans="1:5">
      <c r="A3" s="2" t="s">
        <v>36</v>
      </c>
      <c r="B3" s="3"/>
      <c r="C3" s="4" t="s">
        <v>0</v>
      </c>
      <c r="D3" s="4" t="s">
        <v>1</v>
      </c>
      <c r="E3" s="5" t="s">
        <v>2</v>
      </c>
    </row>
    <row r="4" spans="1:5">
      <c r="A4" s="27" t="s">
        <v>33</v>
      </c>
      <c r="B4" s="28">
        <v>12057.4</v>
      </c>
      <c r="C4" s="6"/>
      <c r="D4" s="6"/>
      <c r="E4" s="7" t="s">
        <v>3</v>
      </c>
    </row>
    <row r="5" spans="1:5">
      <c r="A5" s="8"/>
      <c r="B5" s="9" t="s">
        <v>4</v>
      </c>
      <c r="C5" s="10"/>
      <c r="D5" s="10"/>
      <c r="E5" s="10" t="s">
        <v>5</v>
      </c>
    </row>
    <row r="6" spans="1:5">
      <c r="A6" s="8" t="s">
        <v>6</v>
      </c>
      <c r="B6" s="11"/>
      <c r="C6" s="12">
        <v>799843</v>
      </c>
      <c r="D6" s="12">
        <v>432024</v>
      </c>
      <c r="E6" s="13">
        <f>D6-214810</f>
        <v>217214</v>
      </c>
    </row>
    <row r="7" spans="1:5">
      <c r="A7" s="8" t="s">
        <v>7</v>
      </c>
      <c r="B7" s="11"/>
      <c r="C7" s="12">
        <v>3159686</v>
      </c>
      <c r="D7" s="12">
        <v>1709483</v>
      </c>
      <c r="E7" s="13">
        <f>D7</f>
        <v>1709483</v>
      </c>
    </row>
    <row r="8" spans="1:5">
      <c r="A8" s="14" t="s">
        <v>8</v>
      </c>
      <c r="B8" s="11"/>
      <c r="C8" s="15"/>
      <c r="D8" s="12"/>
      <c r="E8" s="13">
        <f>C8</f>
        <v>0</v>
      </c>
    </row>
    <row r="9" spans="1:5">
      <c r="A9" s="8" t="s">
        <v>34</v>
      </c>
      <c r="B9" s="11"/>
      <c r="C9" s="15">
        <v>482552</v>
      </c>
      <c r="D9" s="12">
        <v>260644</v>
      </c>
      <c r="E9" s="13">
        <f>D9</f>
        <v>260644</v>
      </c>
    </row>
    <row r="10" spans="1:5">
      <c r="A10" s="8" t="s">
        <v>35</v>
      </c>
      <c r="B10" s="11"/>
      <c r="C10" s="15">
        <v>185086</v>
      </c>
      <c r="D10" s="12">
        <v>99982</v>
      </c>
      <c r="E10" s="13">
        <f>D10</f>
        <v>99982</v>
      </c>
    </row>
    <row r="11" spans="1:5">
      <c r="A11" s="8"/>
      <c r="B11" s="9" t="s">
        <v>9</v>
      </c>
      <c r="C11" s="16">
        <f>SUM(C6:C10)</f>
        <v>4627167</v>
      </c>
      <c r="D11" s="16">
        <f>SUM(D6:D10)</f>
        <v>2502133</v>
      </c>
      <c r="E11" s="17">
        <f>SUM(E6:E10)</f>
        <v>2287323</v>
      </c>
    </row>
    <row r="12" spans="1:5">
      <c r="A12" s="18" t="s">
        <v>10</v>
      </c>
      <c r="B12" s="11"/>
      <c r="C12" s="16"/>
      <c r="D12" s="16"/>
      <c r="E12" s="13"/>
    </row>
    <row r="13" spans="1:5">
      <c r="A13" s="18" t="s">
        <v>11</v>
      </c>
      <c r="B13" s="11"/>
      <c r="C13" s="17"/>
      <c r="D13" s="17"/>
      <c r="E13" s="13">
        <f>(D31+D11)*1%</f>
        <v>27548.21</v>
      </c>
    </row>
    <row r="14" spans="1:5">
      <c r="A14" s="14" t="s">
        <v>12</v>
      </c>
      <c r="B14" s="11"/>
      <c r="C14" s="17"/>
      <c r="D14" s="17"/>
      <c r="E14" s="13">
        <f>C11*10%</f>
        <v>462716.7</v>
      </c>
    </row>
    <row r="15" spans="1:5">
      <c r="A15" s="14" t="s">
        <v>13</v>
      </c>
      <c r="B15" s="11"/>
      <c r="C15" s="17"/>
      <c r="D15" s="17"/>
      <c r="E15" s="13">
        <f>9.66*11*B4</f>
        <v>1281219.324</v>
      </c>
    </row>
    <row r="16" spans="1:5">
      <c r="A16" s="8" t="s">
        <v>14</v>
      </c>
      <c r="B16" s="11"/>
      <c r="C16" s="17"/>
      <c r="D16" s="17"/>
      <c r="E16" s="13">
        <f>B4*11.46</f>
        <v>138177.804</v>
      </c>
    </row>
    <row r="17" spans="1:5">
      <c r="A17" s="8" t="s">
        <v>15</v>
      </c>
      <c r="B17" s="11"/>
      <c r="C17" s="17"/>
      <c r="D17" s="17"/>
      <c r="E17" s="13">
        <f>93374*10</f>
        <v>933740</v>
      </c>
    </row>
    <row r="18" spans="1:5">
      <c r="A18" s="14" t="s">
        <v>16</v>
      </c>
      <c r="B18" s="19"/>
      <c r="C18" s="17"/>
      <c r="D18" s="17"/>
      <c r="E18" s="13">
        <f>B4*10.06/12*11</f>
        <v>111189.32366666668</v>
      </c>
    </row>
    <row r="19" spans="1:5">
      <c r="A19" s="8" t="s">
        <v>17</v>
      </c>
      <c r="B19" s="11"/>
      <c r="C19" s="17"/>
      <c r="D19" s="17"/>
      <c r="E19" s="13">
        <f>B4*8.08/12*11</f>
        <v>89305.142666666667</v>
      </c>
    </row>
    <row r="20" spans="1:5">
      <c r="A20" s="8" t="s">
        <v>18</v>
      </c>
      <c r="B20" s="11"/>
      <c r="C20" s="17"/>
      <c r="D20" s="17"/>
      <c r="E20" s="13">
        <f>B4*6/12*11</f>
        <v>66315.7</v>
      </c>
    </row>
    <row r="21" spans="1:5">
      <c r="A21" s="8" t="s">
        <v>19</v>
      </c>
      <c r="B21" s="11"/>
      <c r="C21" s="17"/>
      <c r="D21" s="17"/>
      <c r="E21" s="13">
        <f>B4*7/12*11</f>
        <v>77368.316666666666</v>
      </c>
    </row>
    <row r="22" spans="1:5">
      <c r="A22" s="8" t="s">
        <v>20</v>
      </c>
      <c r="B22" s="11"/>
      <c r="C22" s="17"/>
      <c r="D22" s="17"/>
      <c r="E22" s="13">
        <f>B4*3.71/12*11</f>
        <v>41005.207833333327</v>
      </c>
    </row>
    <row r="23" spans="1:5">
      <c r="A23" s="14" t="s">
        <v>21</v>
      </c>
      <c r="B23" s="11"/>
      <c r="C23" s="17"/>
      <c r="D23" s="17"/>
      <c r="E23" s="13">
        <v>251375</v>
      </c>
    </row>
    <row r="24" spans="1:5">
      <c r="A24" s="14"/>
      <c r="B24" s="11"/>
      <c r="C24" s="17"/>
      <c r="D24" s="17"/>
      <c r="E24" s="13"/>
    </row>
    <row r="25" spans="1:5" ht="15.75">
      <c r="A25" s="20" t="s">
        <v>22</v>
      </c>
      <c r="B25" s="9"/>
      <c r="C25" s="21">
        <f>29870</f>
        <v>29870</v>
      </c>
      <c r="D25" s="21">
        <f>15618</f>
        <v>15618</v>
      </c>
      <c r="E25" s="21">
        <f t="shared" ref="E25:E30" si="0">C25</f>
        <v>29870</v>
      </c>
    </row>
    <row r="26" spans="1:5" ht="15.75">
      <c r="A26" s="20" t="s">
        <v>23</v>
      </c>
      <c r="B26" s="9"/>
      <c r="C26" s="21">
        <v>82720</v>
      </c>
      <c r="D26" s="21">
        <v>44712</v>
      </c>
      <c r="E26" s="21">
        <f t="shared" si="0"/>
        <v>82720</v>
      </c>
    </row>
    <row r="27" spans="1:5">
      <c r="A27" s="18" t="s">
        <v>24</v>
      </c>
      <c r="B27" s="9"/>
      <c r="C27" s="21">
        <v>281469</v>
      </c>
      <c r="D27" s="21">
        <v>155450</v>
      </c>
      <c r="E27" s="21">
        <f t="shared" si="0"/>
        <v>281469</v>
      </c>
    </row>
    <row r="28" spans="1:5">
      <c r="A28" s="22" t="s">
        <v>25</v>
      </c>
      <c r="B28" s="23"/>
      <c r="C28" s="24">
        <v>44471</v>
      </c>
      <c r="D28" s="24">
        <v>21290</v>
      </c>
      <c r="E28" s="24">
        <f t="shared" si="0"/>
        <v>44471</v>
      </c>
    </row>
    <row r="29" spans="1:5">
      <c r="A29" s="18" t="s">
        <v>26</v>
      </c>
      <c r="B29" s="9"/>
      <c r="C29" s="21">
        <v>28968</v>
      </c>
      <c r="D29" s="21">
        <v>15618</v>
      </c>
      <c r="E29" s="21">
        <f t="shared" si="0"/>
        <v>28968</v>
      </c>
    </row>
    <row r="30" spans="1:5">
      <c r="A30" s="22" t="s">
        <v>27</v>
      </c>
      <c r="B30" s="23"/>
      <c r="C30" s="24"/>
      <c r="D30" s="24"/>
      <c r="E30" s="24">
        <f t="shared" si="0"/>
        <v>0</v>
      </c>
    </row>
    <row r="31" spans="1:5">
      <c r="A31" s="18"/>
      <c r="B31" s="11" t="s">
        <v>28</v>
      </c>
      <c r="C31" s="17">
        <f>SUM(C25:C30)</f>
        <v>467498</v>
      </c>
      <c r="D31" s="17">
        <f>SUM(D25:D30)</f>
        <v>252688</v>
      </c>
      <c r="E31" s="17">
        <f>SUM(E25:E30)</f>
        <v>467498</v>
      </c>
    </row>
    <row r="32" spans="1:5">
      <c r="A32" s="18"/>
      <c r="B32" s="11" t="s">
        <v>29</v>
      </c>
      <c r="C32" s="21"/>
      <c r="D32" s="21"/>
      <c r="E32" s="17">
        <f>E31+E11</f>
        <v>2754821</v>
      </c>
    </row>
    <row r="33" spans="1:5">
      <c r="A33" s="18" t="s">
        <v>30</v>
      </c>
      <c r="B33" s="9"/>
      <c r="C33" s="21"/>
      <c r="D33" s="21"/>
      <c r="E33" s="17"/>
    </row>
    <row r="34" spans="1:5">
      <c r="A34" s="25" t="s">
        <v>31</v>
      </c>
      <c r="B34" s="26"/>
      <c r="C34" s="17"/>
      <c r="D34" s="17"/>
      <c r="E34" s="17">
        <f>D11+D31-E32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2025-02-20T08:31:09Z</dcterms:modified>
</cp:coreProperties>
</file>