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6" i="1"/>
  <c r="E7"/>
  <c r="E21"/>
  <c r="E20"/>
  <c r="E19"/>
  <c r="E18"/>
  <c r="E17"/>
  <c r="E15"/>
  <c r="E16"/>
  <c r="E24"/>
  <c r="D30" l="1"/>
  <c r="E10"/>
  <c r="E9"/>
  <c r="C30"/>
  <c r="E29"/>
  <c r="E28"/>
  <c r="E27"/>
  <c r="E26"/>
  <c r="E25"/>
  <c r="D11"/>
  <c r="C11"/>
  <c r="E8"/>
  <c r="E14" l="1"/>
  <c r="E32"/>
  <c r="E30"/>
  <c r="E11"/>
  <c r="E13"/>
  <c r="E31" l="1"/>
</calcChain>
</file>

<file path=xl/sharedStrings.xml><?xml version="1.0" encoding="utf-8"?>
<sst xmlns="http://schemas.openxmlformats.org/spreadsheetml/2006/main" count="36" uniqueCount="36">
  <si>
    <t>Начислено</t>
  </si>
  <si>
    <t>Оплачено</t>
  </si>
  <si>
    <t>гр.1</t>
  </si>
  <si>
    <t>гр.5</t>
  </si>
  <si>
    <t>налог на доход</t>
  </si>
  <si>
    <t>текущий ремонт</t>
  </si>
  <si>
    <t>пр.Володарского д.13а</t>
  </si>
  <si>
    <t>расходы</t>
  </si>
  <si>
    <t>площадь дома</t>
  </si>
  <si>
    <t>руб.</t>
  </si>
  <si>
    <t>СОИД</t>
  </si>
  <si>
    <t>Техническое обслуживание ВДГО</t>
  </si>
  <si>
    <t>Содержание ЛК</t>
  </si>
  <si>
    <t>Содержание территории</t>
  </si>
  <si>
    <t>Всего:</t>
  </si>
  <si>
    <t>расходы в т.ч.</t>
  </si>
  <si>
    <t>Аварийная служба</t>
  </si>
  <si>
    <t>Услуги ЕИРЦ</t>
  </si>
  <si>
    <t>прочие расходы(  мед.услуги,спец.оценка,связь,кадры и.т.д)</t>
  </si>
  <si>
    <t>работы,материалы</t>
  </si>
  <si>
    <t>СОИ ХВС</t>
  </si>
  <si>
    <t>СОИ электроэнергия</t>
  </si>
  <si>
    <t>ГВС СОИ(к-т на тепловую энергию)</t>
  </si>
  <si>
    <t>ГВС СОИ ( к-т на холодную воду)</t>
  </si>
  <si>
    <t>Эл.энергия ИТП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</si>
  <si>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</si>
  <si>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</si>
  <si>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</si>
  <si>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>Управление МКД</t>
  </si>
  <si>
    <t>аренда</t>
  </si>
  <si>
    <t>автотранспортные расходы</t>
  </si>
  <si>
    <t>СОИ водоотведение</t>
  </si>
  <si>
    <t>ВСЕГО СОИ</t>
  </si>
  <si>
    <t>ОДПУ (содержание,поверка)</t>
  </si>
  <si>
    <t>Отчет об исполнении ООО"Наш Лужский Дом" договора управления  за 2024 год</t>
  </si>
  <si>
    <t>услуги по содержаниюОИД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</si>
</sst>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4" fontId="0" fillId="0" borderId="0" xfId="0" applyNumberFormat="1"/>
    <xf numFmtId="0" fontId="3" fillId="0" borderId="0" xfId="0" applyFont="1"/>
    <xf numFmtId="3" fontId="0" fillId="0" borderId="7" xfId="0" applyNumberFormat="1" applyBorder="1"/>
    <xf numFmtId="3" fontId="0" fillId="0" borderId="12" xfId="0" applyNumberFormat="1" applyBorder="1"/>
    <xf numFmtId="3" fontId="1" fillId="0" borderId="7" xfId="0" applyNumberFormat="1" applyFont="1" applyBorder="1"/>
    <xf numFmtId="0" fontId="2" fillId="0" borderId="8" xfId="0" applyFont="1" applyBorder="1"/>
    <xf numFmtId="0" fontId="0" fillId="0" borderId="1" xfId="0" applyBorder="1" applyAlignment="1">
      <alignment horizontal="center"/>
    </xf>
    <xf numFmtId="0" fontId="1" fillId="0" borderId="3" xfId="0" applyFont="1" applyBorder="1"/>
    <xf numFmtId="0" fontId="0" fillId="0" borderId="4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5" xfId="0" applyFont="1" applyBorder="1"/>
    <xf numFmtId="3" fontId="0" fillId="0" borderId="7" xfId="0" applyNumberFormat="1" applyFont="1" applyBorder="1" applyAlignment="1">
      <alignment horizontal="center"/>
    </xf>
    <xf numFmtId="3" fontId="0" fillId="0" borderId="7" xfId="0" applyNumberFormat="1" applyFont="1" applyBorder="1"/>
    <xf numFmtId="3" fontId="1" fillId="0" borderId="7" xfId="0" applyNumberFormat="1" applyFont="1" applyBorder="1" applyAlignment="1">
      <alignment horizontal="center"/>
    </xf>
    <xf numFmtId="0" fontId="0" fillId="0" borderId="6" xfId="0" applyFont="1" applyBorder="1"/>
    <xf numFmtId="0" fontId="4" fillId="0" borderId="5" xfId="0" applyFont="1" applyBorder="1"/>
    <xf numFmtId="0" fontId="1" fillId="0" borderId="5" xfId="0" applyFont="1" applyBorder="1" applyAlignment="1"/>
    <xf numFmtId="0" fontId="1" fillId="0" borderId="6" xfId="0" applyFont="1" applyBorder="1" applyAlignment="1"/>
    <xf numFmtId="3" fontId="0" fillId="0" borderId="4" xfId="0" applyNumberFormat="1" applyBorder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view="pageLayout" workbookViewId="0">
      <selection sqref="A1:E35"/>
    </sheetView>
  </sheetViews>
  <sheetFormatPr defaultRowHeight="15"/>
  <cols>
    <col min="1" max="1" width="13.5703125" customWidth="1"/>
    <col min="2" max="2" width="38.85546875" customWidth="1"/>
    <col min="3" max="3" width="12" customWidth="1"/>
    <col min="4" max="4" width="12.42578125" customWidth="1"/>
    <col min="5" max="5" width="15.85546875" customWidth="1"/>
    <col min="7" max="7" width="10.7109375" bestFit="1" customWidth="1"/>
  </cols>
  <sheetData>
    <row r="1" spans="1:8">
      <c r="A1" s="1" t="s">
        <v>34</v>
      </c>
    </row>
    <row r="3" spans="1:8">
      <c r="A3" s="20" t="s">
        <v>6</v>
      </c>
      <c r="B3" s="8"/>
      <c r="C3" s="2" t="s">
        <v>0</v>
      </c>
      <c r="D3" s="2" t="s">
        <v>1</v>
      </c>
      <c r="E3" s="21" t="s">
        <v>7</v>
      </c>
    </row>
    <row r="4" spans="1:8">
      <c r="A4" s="3" t="s">
        <v>8</v>
      </c>
      <c r="B4" s="22">
        <v>443.5</v>
      </c>
      <c r="C4" s="4"/>
      <c r="D4" s="4"/>
      <c r="E4" s="23" t="s">
        <v>9</v>
      </c>
    </row>
    <row r="5" spans="1:8">
      <c r="A5" s="5"/>
      <c r="B5" s="6" t="s">
        <v>2</v>
      </c>
      <c r="C5" s="7"/>
      <c r="D5" s="7"/>
      <c r="E5" s="7" t="s">
        <v>3</v>
      </c>
    </row>
    <row r="6" spans="1:8">
      <c r="A6" s="5" t="s">
        <v>5</v>
      </c>
      <c r="B6" s="14"/>
      <c r="C6" s="26">
        <v>45104</v>
      </c>
      <c r="D6" s="26">
        <v>40459</v>
      </c>
      <c r="E6" s="27">
        <f>D6</f>
        <v>40459</v>
      </c>
    </row>
    <row r="7" spans="1:8">
      <c r="A7" s="5" t="s">
        <v>10</v>
      </c>
      <c r="B7" s="14"/>
      <c r="C7" s="26">
        <v>59659</v>
      </c>
      <c r="D7" s="26">
        <v>51457</v>
      </c>
      <c r="E7" s="27">
        <f>D7</f>
        <v>51457</v>
      </c>
    </row>
    <row r="8" spans="1:8">
      <c r="A8" s="25" t="s">
        <v>11</v>
      </c>
      <c r="B8" s="14"/>
      <c r="C8" s="24">
        <v>2049</v>
      </c>
      <c r="D8" s="26">
        <v>1680</v>
      </c>
      <c r="E8" s="27">
        <f>C8</f>
        <v>2049</v>
      </c>
    </row>
    <row r="9" spans="1:8">
      <c r="A9" s="5" t="s">
        <v>12</v>
      </c>
      <c r="B9" s="14"/>
      <c r="C9" s="26"/>
      <c r="D9" s="26"/>
      <c r="E9" s="27">
        <f>C9</f>
        <v>0</v>
      </c>
    </row>
    <row r="10" spans="1:8">
      <c r="A10" s="5" t="s">
        <v>13</v>
      </c>
      <c r="B10" s="14"/>
      <c r="C10" s="26"/>
      <c r="D10" s="26"/>
      <c r="E10" s="27">
        <f>C10</f>
        <v>0</v>
      </c>
      <c r="F10" s="34"/>
    </row>
    <row r="11" spans="1:8">
      <c r="A11" s="5"/>
      <c r="B11" s="6" t="s">
        <v>14</v>
      </c>
      <c r="C11" s="28">
        <f>SUM(C6:C10)</f>
        <v>106812</v>
      </c>
      <c r="D11" s="28">
        <f>SUM(D6:D10)</f>
        <v>93596</v>
      </c>
      <c r="E11" s="19">
        <f>SUM(E6:E10)</f>
        <v>93965</v>
      </c>
      <c r="G11" s="34"/>
      <c r="H11" s="34"/>
    </row>
    <row r="12" spans="1:8">
      <c r="A12" s="13" t="s">
        <v>15</v>
      </c>
      <c r="B12" s="14"/>
      <c r="C12" s="28"/>
      <c r="D12" s="28"/>
      <c r="E12" s="27"/>
    </row>
    <row r="13" spans="1:8">
      <c r="A13" s="13" t="s">
        <v>4</v>
      </c>
      <c r="B13" s="14"/>
      <c r="C13" s="19"/>
      <c r="D13" s="19"/>
      <c r="E13" s="27">
        <f>(D30+D11)*1%</f>
        <v>1078.82</v>
      </c>
      <c r="H13" s="34"/>
    </row>
    <row r="14" spans="1:8">
      <c r="A14" s="25" t="s">
        <v>28</v>
      </c>
      <c r="B14" s="14"/>
      <c r="C14" s="19"/>
      <c r="D14" s="19"/>
      <c r="E14" s="27">
        <f>C11*10%</f>
        <v>10681.2</v>
      </c>
    </row>
    <row r="15" spans="1:8">
      <c r="A15" s="5" t="s">
        <v>35</v>
      </c>
      <c r="B15" s="14"/>
      <c r="C15" s="19"/>
      <c r="D15" s="19"/>
      <c r="E15" s="27">
        <f>B4*7.57*12</f>
        <v>40287.54</v>
      </c>
    </row>
    <row r="16" spans="1:8">
      <c r="A16" s="5" t="s">
        <v>33</v>
      </c>
      <c r="B16" s="14"/>
      <c r="C16" s="19"/>
      <c r="D16" s="19"/>
      <c r="E16" s="27">
        <f>B4*8.2</f>
        <v>3636.7</v>
      </c>
    </row>
    <row r="17" spans="1:7">
      <c r="A17" s="25" t="s">
        <v>16</v>
      </c>
      <c r="B17" s="29"/>
      <c r="C17" s="19"/>
      <c r="D17" s="19"/>
      <c r="E17" s="27">
        <f>B4*10.06</f>
        <v>4461.6100000000006</v>
      </c>
    </row>
    <row r="18" spans="1:7">
      <c r="A18" s="5" t="s">
        <v>17</v>
      </c>
      <c r="B18" s="14"/>
      <c r="C18" s="19"/>
      <c r="D18" s="19"/>
      <c r="E18" s="27">
        <f>B4*8.08</f>
        <v>3583.48</v>
      </c>
    </row>
    <row r="19" spans="1:7">
      <c r="A19" s="5" t="s">
        <v>18</v>
      </c>
      <c r="B19" s="14"/>
      <c r="C19" s="19"/>
      <c r="D19" s="19"/>
      <c r="E19" s="27">
        <f>B4*6</f>
        <v>2661</v>
      </c>
    </row>
    <row r="20" spans="1:7">
      <c r="A20" s="5" t="s">
        <v>29</v>
      </c>
      <c r="B20" s="14"/>
      <c r="C20" s="19"/>
      <c r="D20" s="19"/>
      <c r="E20" s="27">
        <f>B4*7</f>
        <v>3104.5</v>
      </c>
    </row>
    <row r="21" spans="1:7">
      <c r="A21" s="5" t="s">
        <v>30</v>
      </c>
      <c r="B21" s="14"/>
      <c r="C21" s="19"/>
      <c r="D21" s="19"/>
      <c r="E21" s="27">
        <f>B4*3.71</f>
        <v>1645.385</v>
      </c>
    </row>
    <row r="22" spans="1:7">
      <c r="A22" s="25" t="s">
        <v>19</v>
      </c>
      <c r="B22" s="14"/>
      <c r="C22" s="19"/>
      <c r="D22" s="19"/>
      <c r="E22" s="27">
        <v>9646</v>
      </c>
    </row>
    <row r="23" spans="1:7">
      <c r="A23" s="25"/>
      <c r="B23" s="14"/>
      <c r="C23" s="19"/>
      <c r="D23" s="19"/>
      <c r="E23" s="27"/>
    </row>
    <row r="24" spans="1:7" ht="15.75">
      <c r="A24" s="30" t="s">
        <v>20</v>
      </c>
      <c r="B24" s="6"/>
      <c r="C24" s="17">
        <v>897</v>
      </c>
      <c r="D24" s="17">
        <v>728</v>
      </c>
      <c r="E24" s="17">
        <f t="shared" ref="E24:E29" si="0">C24</f>
        <v>897</v>
      </c>
    </row>
    <row r="25" spans="1:7" ht="15.75">
      <c r="A25" s="30" t="s">
        <v>31</v>
      </c>
      <c r="B25" s="6"/>
      <c r="C25" s="17">
        <v>2574</v>
      </c>
      <c r="D25" s="17">
        <v>2097</v>
      </c>
      <c r="E25" s="17">
        <f t="shared" si="0"/>
        <v>2574</v>
      </c>
    </row>
    <row r="26" spans="1:7">
      <c r="A26" s="13" t="s">
        <v>21</v>
      </c>
      <c r="B26" s="6"/>
      <c r="C26" s="17">
        <v>4837</v>
      </c>
      <c r="D26" s="17">
        <v>4559</v>
      </c>
      <c r="E26" s="17">
        <f t="shared" si="0"/>
        <v>4837</v>
      </c>
    </row>
    <row r="27" spans="1:7">
      <c r="A27" s="9" t="s">
        <v>22</v>
      </c>
      <c r="B27" s="10"/>
      <c r="C27" s="18">
        <v>3649</v>
      </c>
      <c r="D27" s="18">
        <v>2971</v>
      </c>
      <c r="E27" s="18">
        <f t="shared" si="0"/>
        <v>3649</v>
      </c>
    </row>
    <row r="28" spans="1:7">
      <c r="A28" s="13" t="s">
        <v>23</v>
      </c>
      <c r="B28" s="6"/>
      <c r="C28" s="17">
        <v>897</v>
      </c>
      <c r="D28" s="17">
        <v>728</v>
      </c>
      <c r="E28" s="17">
        <f t="shared" si="0"/>
        <v>897</v>
      </c>
    </row>
    <row r="29" spans="1:7">
      <c r="A29" s="9" t="s">
        <v>24</v>
      </c>
      <c r="B29" s="10"/>
      <c r="C29" s="18">
        <v>3752</v>
      </c>
      <c r="D29" s="18">
        <v>3203</v>
      </c>
      <c r="E29" s="18">
        <f t="shared" si="0"/>
        <v>3752</v>
      </c>
      <c r="G29" s="15"/>
    </row>
    <row r="30" spans="1:7">
      <c r="A30" s="13"/>
      <c r="B30" s="14" t="s">
        <v>32</v>
      </c>
      <c r="C30" s="19">
        <f>SUM(C24:C29)</f>
        <v>16606</v>
      </c>
      <c r="D30" s="19">
        <f>SUM(D24:D29)</f>
        <v>14286</v>
      </c>
      <c r="E30" s="19">
        <f>SUM(E24:E29)</f>
        <v>16606</v>
      </c>
    </row>
    <row r="31" spans="1:7">
      <c r="A31" s="13"/>
      <c r="B31" s="14" t="s">
        <v>25</v>
      </c>
      <c r="C31" s="17"/>
      <c r="D31" s="17"/>
      <c r="E31" s="19">
        <f>E30+E11</f>
        <v>110571</v>
      </c>
    </row>
    <row r="32" spans="1:7">
      <c r="A32" s="13" t="s">
        <v>26</v>
      </c>
      <c r="B32" s="6"/>
      <c r="C32" s="17"/>
      <c r="D32" s="17"/>
      <c r="E32" s="19">
        <f>(C11+C30)-(D11+D30)</f>
        <v>15536</v>
      </c>
    </row>
    <row r="33" spans="1:7">
      <c r="A33" s="11"/>
      <c r="B33" s="12"/>
      <c r="C33" s="33"/>
      <c r="D33" s="33"/>
      <c r="E33" s="33"/>
    </row>
    <row r="34" spans="1:7">
      <c r="A34" s="31" t="s">
        <v>27</v>
      </c>
      <c r="B34" s="32"/>
      <c r="C34" s="19"/>
      <c r="D34" s="19"/>
      <c r="E34" s="19"/>
    </row>
    <row r="35" spans="1:7">
      <c r="G35" s="15"/>
    </row>
    <row r="41" spans="1:7">
      <c r="A41" s="16"/>
      <c r="B41" s="16"/>
    </row>
    <row r="42" spans="1:7">
      <c r="A42" s="16"/>
      <c r="B42" s="16"/>
    </row>
  </sheetData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2025-02-10T07:32:52Z</dcterms:modified>
</cp:coreProperties>
</file>