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4" i="1"/>
  <c r="E22" s="1"/>
  <c r="E20"/>
  <c r="E19"/>
  <c r="E18"/>
  <c r="E17"/>
  <c r="E16"/>
  <c r="E15"/>
  <c r="E12"/>
  <c r="E7"/>
  <c r="E13"/>
  <c r="E23" l="1"/>
  <c r="D29"/>
  <c r="E25"/>
  <c r="E28"/>
  <c r="E27"/>
  <c r="E26"/>
  <c r="E24"/>
  <c r="D9"/>
  <c r="C9"/>
  <c r="E8"/>
  <c r="E9" l="1"/>
  <c r="E11"/>
  <c r="C29"/>
  <c r="E29"/>
  <c r="E31"/>
  <c r="E30" l="1"/>
</calcChain>
</file>

<file path=xl/sharedStrings.xml><?xml version="1.0" encoding="utf-8"?>
<sst xmlns="http://schemas.openxmlformats.org/spreadsheetml/2006/main" count="39" uniqueCount="39">
  <si>
    <t>Начислено</t>
  </si>
  <si>
    <t>Оплачено</t>
  </si>
  <si>
    <t>гр.1</t>
  </si>
  <si>
    <t>гр.3</t>
  </si>
  <si>
    <t>гр.4</t>
  </si>
  <si>
    <t>гр.5</t>
  </si>
  <si>
    <t>налог на доход</t>
  </si>
  <si>
    <t>текущий ремонт</t>
  </si>
  <si>
    <t>исп.Андреева Е.В.</t>
  </si>
  <si>
    <t>тел.2-54-14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</si>
  <si>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</si>
  <si>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</si>
  <si>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</si>
  <si>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</si>
  <si>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</si>
  <si>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</si>
  <si>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</si>
  <si>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Затраты</t>
  </si>
  <si>
    <t>площадь дома</t>
  </si>
  <si>
    <t>руб.</t>
  </si>
  <si>
    <t>СОИД</t>
  </si>
  <si>
    <t>Всего:</t>
  </si>
  <si>
    <t>прочие расходы(  мед.услуги,спец.оценка,связь,кадры и.т.д)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</si>
  <si>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</si>
  <si>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</si>
  <si>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</si>
  <si>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</si>
  <si>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пр.Володарского д.13 б</t>
  </si>
  <si>
    <t>расходы в т.ч.</t>
  </si>
  <si>
    <t>Управление МКД</t>
  </si>
  <si>
    <t>аренда</t>
  </si>
  <si>
    <t>автотранспортные расходы</t>
  </si>
  <si>
    <t>работы,материалы</t>
  </si>
  <si>
    <t>СОИ водоотведение</t>
  </si>
  <si>
    <t>ВСЕГО СОИ</t>
  </si>
  <si>
    <t>ОДПУ (поверка,обслуживание)</t>
  </si>
  <si>
    <t>содержание лестничных клеток и придомовой территории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</si>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</sst>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0" fillId="0" borderId="3" xfId="0" applyBorder="1"/>
    <xf numFmtId="4" fontId="0" fillId="0" borderId="0" xfId="0" applyNumberFormat="1"/>
    <xf numFmtId="0" fontId="3" fillId="0" borderId="0" xfId="0" applyFont="1"/>
    <xf numFmtId="3" fontId="0" fillId="0" borderId="4" xfId="0" applyNumberFormat="1" applyBorder="1"/>
    <xf numFmtId="0" fontId="0" fillId="0" borderId="1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8" xfId="0" applyFont="1" applyBorder="1"/>
    <xf numFmtId="0" fontId="1" fillId="0" borderId="9" xfId="0" applyFont="1" applyBorder="1"/>
    <xf numFmtId="3" fontId="0" fillId="0" borderId="10" xfId="0" applyNumberFormat="1" applyFont="1" applyBorder="1"/>
    <xf numFmtId="3" fontId="1" fillId="0" borderId="10" xfId="0" applyNumberFormat="1" applyFont="1" applyBorder="1"/>
    <xf numFmtId="0" fontId="1" fillId="0" borderId="8" xfId="0" applyFont="1" applyBorder="1"/>
    <xf numFmtId="0" fontId="0" fillId="0" borderId="9" xfId="0" applyFont="1" applyBorder="1"/>
    <xf numFmtId="3" fontId="0" fillId="0" borderId="10" xfId="0" applyNumberFormat="1" applyBorder="1"/>
    <xf numFmtId="0" fontId="4" fillId="0" borderId="8" xfId="0" applyFont="1" applyBorder="1"/>
    <xf numFmtId="0" fontId="0" fillId="0" borderId="5" xfId="0" applyBorder="1"/>
    <xf numFmtId="0" fontId="0" fillId="0" borderId="6" xfId="0" applyBorder="1"/>
    <xf numFmtId="3" fontId="0" fillId="0" borderId="7" xfId="0" applyNumberFormat="1" applyBorder="1"/>
    <xf numFmtId="0" fontId="1" fillId="0" borderId="8" xfId="0" applyFont="1" applyBorder="1" applyAlignment="1"/>
    <xf numFmtId="0" fontId="1" fillId="0" borderId="9" xfId="0" applyFont="1" applyBorder="1" applyAlignment="1"/>
    <xf numFmtId="0" fontId="0" fillId="0" borderId="0" xfId="0" applyBorder="1"/>
    <xf numFmtId="3" fontId="0" fillId="0" borderId="0" xfId="0" applyNumberFormat="1" applyBorder="1"/>
    <xf numFmtId="4" fontId="0" fillId="0" borderId="0" xfId="0" applyNumberFormat="1" applyBorder="1"/>
    <xf numFmtId="3" fontId="0" fillId="0" borderId="10" xfId="0" applyNumberForma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1" fillId="0" borderId="10" xfId="0" applyNumberFormat="1" applyFont="1" applyBorder="1" applyAlignment="1">
      <alignment horizontal="center"/>
    </xf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6"/>
  <sheetViews>
    <sheetView tabSelected="1" showWhiteSpace="0" view="pageLayout" workbookViewId="0">
      <selection sqref="A1:E33"/>
    </sheetView>
  </sheetViews>
  <sheetFormatPr defaultRowHeight="15"/>
  <cols>
    <col min="1" max="1" width="14" customWidth="1"/>
    <col min="2" max="2" width="39" customWidth="1"/>
    <col min="3" max="3" width="17.7109375" customWidth="1"/>
    <col min="4" max="4" width="12.28515625" customWidth="1"/>
    <col min="5" max="5" width="15.5703125" customWidth="1"/>
    <col min="7" max="7" width="10" bestFit="1" customWidth="1"/>
  </cols>
  <sheetData>
    <row r="1" spans="1:9">
      <c r="A1" s="1" t="s">
        <v>38</v>
      </c>
    </row>
    <row r="3" spans="1:9">
      <c r="A3" s="2" t="s">
        <v>27</v>
      </c>
      <c r="B3" s="3"/>
      <c r="C3" s="4" t="s">
        <v>0</v>
      </c>
      <c r="D3" s="4" t="s">
        <v>1</v>
      </c>
      <c r="E3" s="10" t="s">
        <v>17</v>
      </c>
    </row>
    <row r="4" spans="1:9">
      <c r="A4" s="11" t="s">
        <v>18</v>
      </c>
      <c r="B4" s="12">
        <v>4436.5</v>
      </c>
      <c r="C4" s="13"/>
      <c r="D4" s="13"/>
      <c r="E4" s="14" t="s">
        <v>19</v>
      </c>
    </row>
    <row r="5" spans="1:9">
      <c r="A5" s="15"/>
      <c r="B5" s="16" t="s">
        <v>2</v>
      </c>
      <c r="C5" s="17" t="s">
        <v>3</v>
      </c>
      <c r="D5" s="17" t="s">
        <v>4</v>
      </c>
      <c r="E5" s="17" t="s">
        <v>5</v>
      </c>
    </row>
    <row r="6" spans="1:9">
      <c r="A6" s="15" t="s">
        <v>7</v>
      </c>
      <c r="B6" s="19"/>
      <c r="C6" s="35">
        <v>447893</v>
      </c>
      <c r="D6" s="35">
        <v>424487</v>
      </c>
      <c r="E6" s="20">
        <v>408563</v>
      </c>
    </row>
    <row r="7" spans="1:9">
      <c r="A7" s="15" t="s">
        <v>20</v>
      </c>
      <c r="B7" s="19"/>
      <c r="C7" s="35">
        <v>592433</v>
      </c>
      <c r="D7" s="35">
        <v>560941</v>
      </c>
      <c r="E7" s="20">
        <f>D7</f>
        <v>560941</v>
      </c>
    </row>
    <row r="8" spans="1:9">
      <c r="A8" s="18" t="s">
        <v>10</v>
      </c>
      <c r="B8" s="19"/>
      <c r="C8" s="34">
        <v>20347</v>
      </c>
      <c r="D8" s="35">
        <v>19283</v>
      </c>
      <c r="E8" s="20">
        <f>C8</f>
        <v>20347</v>
      </c>
    </row>
    <row r="9" spans="1:9">
      <c r="A9" s="15"/>
      <c r="B9" s="16" t="s">
        <v>21</v>
      </c>
      <c r="C9" s="36">
        <f>SUM(C6:C8)</f>
        <v>1060673</v>
      </c>
      <c r="D9" s="36">
        <f>SUM(D6:D8)</f>
        <v>1004711</v>
      </c>
      <c r="E9" s="21">
        <f>SUM(E6:E8)</f>
        <v>989851</v>
      </c>
    </row>
    <row r="10" spans="1:9">
      <c r="A10" s="22" t="s">
        <v>28</v>
      </c>
      <c r="B10" s="19"/>
      <c r="C10" s="36"/>
      <c r="D10" s="36"/>
      <c r="E10" s="20"/>
    </row>
    <row r="11" spans="1:9">
      <c r="A11" s="22" t="s">
        <v>6</v>
      </c>
      <c r="B11" s="19"/>
      <c r="C11" s="21"/>
      <c r="D11" s="21"/>
      <c r="E11" s="20">
        <f>(D29+D9)*1%</f>
        <v>11263.31</v>
      </c>
      <c r="G11" s="37"/>
    </row>
    <row r="12" spans="1:9">
      <c r="A12" s="18" t="s">
        <v>36</v>
      </c>
      <c r="B12" s="19"/>
      <c r="C12" s="21"/>
      <c r="D12" s="21"/>
      <c r="E12" s="20">
        <f>7.57*B4*12</f>
        <v>403011.66000000003</v>
      </c>
      <c r="G12" s="37"/>
    </row>
    <row r="13" spans="1:9">
      <c r="A13" s="18" t="s">
        <v>37</v>
      </c>
      <c r="B13" s="19"/>
      <c r="C13" s="21"/>
      <c r="D13" s="21"/>
      <c r="E13" s="20">
        <f>B4*12.8</f>
        <v>56787.200000000004</v>
      </c>
    </row>
    <row r="14" spans="1:9">
      <c r="A14" s="18" t="s">
        <v>29</v>
      </c>
      <c r="B14" s="19"/>
      <c r="C14" s="21"/>
      <c r="D14" s="21"/>
      <c r="E14" s="20">
        <f>C9*15%</f>
        <v>159100.94999999998</v>
      </c>
      <c r="G14" s="37"/>
      <c r="H14" s="37"/>
      <c r="I14" s="37"/>
    </row>
    <row r="15" spans="1:9">
      <c r="A15" s="15" t="s">
        <v>35</v>
      </c>
      <c r="B15" s="19"/>
      <c r="C15" s="21"/>
      <c r="D15" s="21"/>
      <c r="E15" s="20">
        <f>B4*11.46</f>
        <v>50842.29</v>
      </c>
      <c r="G15" s="37"/>
      <c r="H15" s="37"/>
    </row>
    <row r="16" spans="1:9">
      <c r="A16" s="18" t="s">
        <v>11</v>
      </c>
      <c r="B16" s="23"/>
      <c r="C16" s="21"/>
      <c r="D16" s="21"/>
      <c r="E16" s="20">
        <f>B4*10.06</f>
        <v>44631.19</v>
      </c>
      <c r="G16" s="37"/>
    </row>
    <row r="17" spans="1:8">
      <c r="A17" s="15" t="s">
        <v>12</v>
      </c>
      <c r="B17" s="19"/>
      <c r="C17" s="21"/>
      <c r="D17" s="21"/>
      <c r="E17" s="20">
        <f>B4*8.08</f>
        <v>35846.92</v>
      </c>
      <c r="H17" s="37"/>
    </row>
    <row r="18" spans="1:8">
      <c r="A18" s="15" t="s">
        <v>22</v>
      </c>
      <c r="B18" s="19"/>
      <c r="C18" s="21"/>
      <c r="D18" s="21"/>
      <c r="E18" s="20">
        <f>B4*6</f>
        <v>26619</v>
      </c>
    </row>
    <row r="19" spans="1:8">
      <c r="A19" s="15" t="s">
        <v>30</v>
      </c>
      <c r="B19" s="19"/>
      <c r="C19" s="21"/>
      <c r="D19" s="21"/>
      <c r="E19" s="20">
        <f>B4*7</f>
        <v>31055.5</v>
      </c>
      <c r="H19" s="37"/>
    </row>
    <row r="20" spans="1:8">
      <c r="A20" s="15" t="s">
        <v>31</v>
      </c>
      <c r="B20" s="19"/>
      <c r="C20" s="21"/>
      <c r="D20" s="21"/>
      <c r="E20" s="20">
        <f>B4*3.71</f>
        <v>16459.415000000001</v>
      </c>
    </row>
    <row r="21" spans="1:8">
      <c r="A21" s="18" t="s">
        <v>32</v>
      </c>
      <c r="B21" s="19"/>
      <c r="C21" s="21"/>
      <c r="D21" s="21"/>
      <c r="E21" s="20">
        <v>133887</v>
      </c>
    </row>
    <row r="22" spans="1:8">
      <c r="A22" s="18"/>
      <c r="B22" s="19"/>
      <c r="C22" s="21"/>
      <c r="D22" s="21"/>
      <c r="E22" s="20">
        <f>SUM(E11:E21)</f>
        <v>969504.43500000017</v>
      </c>
    </row>
    <row r="23" spans="1:8" ht="15.75">
      <c r="A23" s="25" t="s">
        <v>14</v>
      </c>
      <c r="B23" s="16"/>
      <c r="C23" s="24">
        <v>6015</v>
      </c>
      <c r="D23" s="24">
        <v>5667</v>
      </c>
      <c r="E23" s="24">
        <f t="shared" ref="E23:E28" si="0">C23</f>
        <v>6015</v>
      </c>
    </row>
    <row r="24" spans="1:8" ht="15.75">
      <c r="A24" s="25" t="s">
        <v>33</v>
      </c>
      <c r="B24" s="16"/>
      <c r="C24" s="24">
        <v>17265</v>
      </c>
      <c r="D24" s="24">
        <v>16295</v>
      </c>
      <c r="E24" s="24">
        <f t="shared" si="0"/>
        <v>17265</v>
      </c>
    </row>
    <row r="25" spans="1:8">
      <c r="A25" s="22" t="s">
        <v>13</v>
      </c>
      <c r="B25" s="16"/>
      <c r="C25" s="24">
        <v>24945</v>
      </c>
      <c r="D25" s="24">
        <v>23647</v>
      </c>
      <c r="E25" s="24">
        <f t="shared" si="0"/>
        <v>24945</v>
      </c>
    </row>
    <row r="26" spans="1:8">
      <c r="A26" s="5" t="s">
        <v>23</v>
      </c>
      <c r="B26" s="6"/>
      <c r="C26" s="9">
        <v>38505</v>
      </c>
      <c r="D26" s="9">
        <v>35041</v>
      </c>
      <c r="E26" s="9">
        <f t="shared" si="0"/>
        <v>38505</v>
      </c>
    </row>
    <row r="27" spans="1:8">
      <c r="A27" s="22" t="s">
        <v>24</v>
      </c>
      <c r="B27" s="16"/>
      <c r="C27" s="24">
        <v>6015</v>
      </c>
      <c r="D27" s="24">
        <v>5657</v>
      </c>
      <c r="E27" s="24">
        <f t="shared" si="0"/>
        <v>6015</v>
      </c>
    </row>
    <row r="28" spans="1:8">
      <c r="A28" s="5" t="s">
        <v>25</v>
      </c>
      <c r="B28" s="6"/>
      <c r="C28" s="9">
        <v>37259</v>
      </c>
      <c r="D28" s="9">
        <v>35313</v>
      </c>
      <c r="E28" s="9">
        <f t="shared" si="0"/>
        <v>37259</v>
      </c>
    </row>
    <row r="29" spans="1:8">
      <c r="A29" s="22"/>
      <c r="B29" s="19" t="s">
        <v>34</v>
      </c>
      <c r="C29" s="21">
        <f>SUM(C23:C28)</f>
        <v>130004</v>
      </c>
      <c r="D29" s="21">
        <f>SUM(D23:D28)</f>
        <v>121620</v>
      </c>
      <c r="E29" s="21">
        <f>SUM(E23:E28)</f>
        <v>130004</v>
      </c>
    </row>
    <row r="30" spans="1:8">
      <c r="A30" s="22"/>
      <c r="B30" s="19" t="s">
        <v>26</v>
      </c>
      <c r="C30" s="24"/>
      <c r="D30" s="24"/>
      <c r="E30" s="21">
        <f>E29+E9</f>
        <v>1119855</v>
      </c>
    </row>
    <row r="31" spans="1:8">
      <c r="A31" s="22" t="s">
        <v>15</v>
      </c>
      <c r="B31" s="16"/>
      <c r="C31" s="24"/>
      <c r="D31" s="24"/>
      <c r="E31" s="21">
        <f>C9-D9</f>
        <v>55962</v>
      </c>
    </row>
    <row r="32" spans="1:8">
      <c r="A32" s="26"/>
      <c r="B32" s="27"/>
      <c r="C32" s="28"/>
      <c r="D32" s="28"/>
      <c r="E32" s="28"/>
    </row>
    <row r="33" spans="1:7">
      <c r="A33" s="29" t="s">
        <v>16</v>
      </c>
      <c r="B33" s="30"/>
      <c r="C33" s="21"/>
      <c r="D33" s="21"/>
      <c r="E33" s="21"/>
      <c r="G33" s="7"/>
    </row>
    <row r="37" spans="1:7">
      <c r="A37" s="31"/>
      <c r="B37" s="31"/>
      <c r="C37" s="31"/>
      <c r="D37" s="32"/>
      <c r="E37" s="33"/>
      <c r="G37" s="7"/>
    </row>
    <row r="38" spans="1:7">
      <c r="A38" s="31"/>
      <c r="B38" s="31"/>
      <c r="C38" s="31"/>
      <c r="D38" s="32"/>
      <c r="E38" s="33"/>
    </row>
    <row r="39" spans="1:7">
      <c r="A39" s="31"/>
      <c r="B39" s="31"/>
      <c r="C39" s="31"/>
      <c r="D39" s="32"/>
      <c r="E39" s="33"/>
    </row>
    <row r="40" spans="1:7">
      <c r="A40" s="31"/>
      <c r="B40" s="31"/>
      <c r="C40" s="31"/>
      <c r="D40" s="32"/>
      <c r="E40" s="33"/>
    </row>
    <row r="41" spans="1:7">
      <c r="A41" s="31"/>
      <c r="B41" s="31"/>
      <c r="C41" s="31"/>
      <c r="D41" s="31"/>
      <c r="E41" s="33"/>
    </row>
    <row r="45" spans="1:7">
      <c r="A45" s="8" t="s">
        <v>8</v>
      </c>
      <c r="B45" s="8"/>
    </row>
    <row r="46" spans="1:7">
      <c r="A46" s="8" t="s">
        <v>9</v>
      </c>
      <c r="B46" s="8"/>
    </row>
  </sheetData>
  <pageMargins left="0.23622047244094491" right="0.23622047244094491" top="0" bottom="0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2025-02-11T06:10:17Z</dcterms:modified>
</cp:coreProperties>
</file>