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13"/>
  <c r="E22"/>
  <c r="E23"/>
  <c r="E27"/>
  <c r="C42"/>
  <c r="D42"/>
  <c r="E26"/>
  <c r="E25"/>
  <c r="D9"/>
  <c r="C9"/>
  <c r="E12" s="1"/>
  <c r="E8"/>
  <c r="C28" l="1"/>
  <c r="D28"/>
  <c r="E11" s="1"/>
  <c r="E24"/>
  <c r="E28" s="1"/>
  <c r="E9"/>
  <c r="E30"/>
  <c r="E29" l="1"/>
  <c r="E32" s="1"/>
</calcChain>
</file>

<file path=xl/sharedStrings.xml><?xml version="1.0" encoding="utf-8"?>
<sst xmlns="http://schemas.openxmlformats.org/spreadsheetml/2006/main" count="45" uniqueCount="45">
  <si>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</si>
  <si>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</si>
  <si>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</si>
  <si>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</si>
  <si>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</si>
  <si>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</si>
  <si>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</si>
  <si>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</si>
  <si>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пр.Володарского д.28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</si>
  <si>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</si>
  <si>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</si>
  <si>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</si>
  <si>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</si>
  <si>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</si>
  <si>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</si>
  <si>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</si>
  <si>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</si>
  <si>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</si>
  <si>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</si>
  <si>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</si>
  <si>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</si>
  <si>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</si>
  <si>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</si>
  <si>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</si>
  <si>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</si>
  <si>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</si>
  <si>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</si>
  <si>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</si>
  <si>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</si>
  <si>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</si>
  <si>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</si>
  <si>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</si>
  <si>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</si>
  <si>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(поверка,содержание)</t>
  </si>
  <si>
    <t>Арендаторы</t>
  </si>
  <si>
    <t>начислено</t>
  </si>
  <si>
    <t>оплачено</t>
  </si>
  <si>
    <t>Голуб С.А.</t>
  </si>
  <si>
    <t>Гуменюк Н.Ф.</t>
  </si>
  <si>
    <t>Дидек  Ф.И.</t>
  </si>
  <si>
    <t>Морозова Н.Н.</t>
  </si>
  <si>
    <t>Пирог М.А.</t>
  </si>
  <si>
    <t>ИТОГО</t>
  </si>
  <si>
    <t>Отчет об исполнении ООО"Наш Лужский Дом" договора управления  за 2024год</t>
  </si>
  <si>
    <t>услуги  по содержаниюОИД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</si>
</sst>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/>
    <xf numFmtId="0" fontId="1" fillId="0" borderId="8" xfId="0" applyFont="1" applyBorder="1"/>
    <xf numFmtId="0" fontId="0" fillId="0" borderId="9" xfId="0" applyFont="1" applyBorder="1"/>
    <xf numFmtId="3" fontId="0" fillId="0" borderId="10" xfId="0" applyNumberFormat="1" applyBorder="1"/>
    <xf numFmtId="0" fontId="4" fillId="0" borderId="8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3" fontId="0" fillId="0" borderId="0" xfId="0" applyNumberFormat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3" fontId="5" fillId="0" borderId="9" xfId="0" applyNumberFormat="1" applyFont="1" applyBorder="1"/>
    <xf numFmtId="0" fontId="5" fillId="0" borderId="2" xfId="0" applyFont="1" applyBorder="1"/>
    <xf numFmtId="0" fontId="5" fillId="0" borderId="0" xfId="0" applyFont="1" applyBorder="1"/>
    <xf numFmtId="3" fontId="5" fillId="0" borderId="4" xfId="0" applyNumberFormat="1" applyFont="1" applyBorder="1"/>
    <xf numFmtId="3" fontId="5" fillId="0" borderId="3" xfId="0" applyNumberFormat="1" applyFont="1" applyBorder="1"/>
    <xf numFmtId="3" fontId="5" fillId="0" borderId="10" xfId="0" applyNumberFormat="1" applyFont="1" applyBorder="1"/>
    <xf numFmtId="0" fontId="5" fillId="0" borderId="2" xfId="0" applyFont="1" applyFill="1" applyBorder="1"/>
    <xf numFmtId="0" fontId="5" fillId="0" borderId="8" xfId="0" applyFont="1" applyFill="1" applyBorder="1"/>
    <xf numFmtId="3" fontId="5" fillId="0" borderId="10" xfId="0" applyNumberFormat="1" applyFont="1" applyFill="1" applyBorder="1"/>
    <xf numFmtId="3" fontId="5" fillId="0" borderId="9" xfId="0" applyNumberFormat="1" applyFont="1" applyFill="1" applyBorder="1"/>
    <xf numFmtId="3" fontId="5" fillId="0" borderId="4" xfId="0" applyNumberFormat="1" applyFont="1" applyFill="1" applyBorder="1"/>
    <xf numFmtId="3" fontId="5" fillId="0" borderId="3" xfId="0" applyNumberFormat="1" applyFont="1" applyFill="1" applyBorder="1"/>
    <xf numFmtId="0" fontId="6" fillId="0" borderId="8" xfId="0" applyFont="1" applyBorder="1"/>
    <xf numFmtId="0" fontId="6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showWhiteSpace="0" view="pageLayout" topLeftCell="A7" workbookViewId="0">
      <selection sqref="A1:E42"/>
    </sheetView>
  </sheetViews>
  <sheetFormatPr defaultRowHeight="15"/>
  <cols>
    <col min="1" max="1" width="14.7109375" customWidth="1"/>
    <col min="2" max="2" width="39.28515625" customWidth="1"/>
    <col min="3" max="3" width="13.5703125" customWidth="1"/>
    <col min="4" max="4" width="13.85546875" customWidth="1"/>
    <col min="5" max="5" width="15.85546875" customWidth="1"/>
    <col min="8" max="9" width="10" bestFit="1" customWidth="1"/>
  </cols>
  <sheetData>
    <row r="1" spans="1:8">
      <c r="A1" s="1" t="s">
        <v>43</v>
      </c>
    </row>
    <row r="3" spans="1:8">
      <c r="A3" s="2" t="s">
        <v>8</v>
      </c>
      <c r="B3" s="3"/>
      <c r="C3" s="4" t="s">
        <v>0</v>
      </c>
      <c r="D3" s="4" t="s">
        <v>1</v>
      </c>
      <c r="E3" s="10" t="s">
        <v>16</v>
      </c>
    </row>
    <row r="4" spans="1:8">
      <c r="A4" s="11" t="s">
        <v>17</v>
      </c>
      <c r="B4" s="12">
        <v>4326.6000000000004</v>
      </c>
      <c r="C4" s="13"/>
      <c r="D4" s="13"/>
      <c r="E4" s="14" t="s">
        <v>18</v>
      </c>
    </row>
    <row r="5" spans="1:8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8">
      <c r="A6" s="15" t="s">
        <v>7</v>
      </c>
      <c r="B6" s="20"/>
      <c r="C6" s="21">
        <v>433610</v>
      </c>
      <c r="D6" s="21">
        <v>432793</v>
      </c>
      <c r="E6" s="22">
        <f>C6*40%+251692</f>
        <v>425136</v>
      </c>
    </row>
    <row r="7" spans="1:8">
      <c r="A7" s="15" t="s">
        <v>19</v>
      </c>
      <c r="B7" s="20"/>
      <c r="C7" s="21">
        <v>573539</v>
      </c>
      <c r="D7" s="21">
        <v>571661</v>
      </c>
      <c r="E7" s="22">
        <f>C7</f>
        <v>573539</v>
      </c>
    </row>
    <row r="8" spans="1:8">
      <c r="A8" s="19" t="s">
        <v>9</v>
      </c>
      <c r="B8" s="20"/>
      <c r="C8" s="18">
        <v>19698</v>
      </c>
      <c r="D8" s="21">
        <v>18808</v>
      </c>
      <c r="E8" s="22">
        <f>C8</f>
        <v>19698</v>
      </c>
      <c r="H8" s="37"/>
    </row>
    <row r="9" spans="1:8">
      <c r="A9" s="15"/>
      <c r="B9" s="16" t="s">
        <v>20</v>
      </c>
      <c r="C9" s="23">
        <f>SUM(C6:C8)</f>
        <v>1026847</v>
      </c>
      <c r="D9" s="23">
        <f>SUM(D6:D8)</f>
        <v>1023262</v>
      </c>
      <c r="E9" s="24">
        <f>SUM(E6:E8)</f>
        <v>1018373</v>
      </c>
    </row>
    <row r="10" spans="1:8">
      <c r="A10" s="25" t="s">
        <v>21</v>
      </c>
      <c r="B10" s="20"/>
      <c r="C10" s="23"/>
      <c r="D10" s="23"/>
      <c r="E10" s="22"/>
      <c r="G10" s="37"/>
    </row>
    <row r="11" spans="1:8">
      <c r="A11" s="25" t="s">
        <v>6</v>
      </c>
      <c r="B11" s="20"/>
      <c r="C11" s="24"/>
      <c r="D11" s="24"/>
      <c r="E11" s="22">
        <f>(D28+D9)*1%</f>
        <v>11162.95</v>
      </c>
      <c r="G11" s="37"/>
    </row>
    <row r="12" spans="1:8">
      <c r="A12" s="19" t="s">
        <v>28</v>
      </c>
      <c r="B12" s="20"/>
      <c r="C12" s="24"/>
      <c r="D12" s="24"/>
      <c r="E12" s="22">
        <f>C9*15%</f>
        <v>154027.04999999999</v>
      </c>
    </row>
    <row r="13" spans="1:8">
      <c r="A13" s="15" t="s">
        <v>44</v>
      </c>
      <c r="B13" s="20"/>
      <c r="C13" s="24"/>
      <c r="D13" s="24"/>
      <c r="E13" s="22">
        <f>B4*7.57*12</f>
        <v>393028.34400000004</v>
      </c>
    </row>
    <row r="14" spans="1:8">
      <c r="A14" s="15" t="s">
        <v>33</v>
      </c>
      <c r="B14" s="20"/>
      <c r="C14" s="24"/>
      <c r="D14" s="24"/>
      <c r="E14" s="22">
        <f>B4*11.46</f>
        <v>49582.83600000001</v>
      </c>
      <c r="H14" s="37"/>
    </row>
    <row r="15" spans="1:8">
      <c r="A15" s="19" t="s">
        <v>10</v>
      </c>
      <c r="B15" s="26"/>
      <c r="C15" s="24"/>
      <c r="D15" s="24"/>
      <c r="E15" s="22">
        <f>B4*10.06</f>
        <v>43525.596000000005</v>
      </c>
    </row>
    <row r="16" spans="1:8">
      <c r="A16" s="15" t="s">
        <v>11</v>
      </c>
      <c r="B16" s="20"/>
      <c r="C16" s="24"/>
      <c r="D16" s="24"/>
      <c r="E16" s="22">
        <f>B4*8.08</f>
        <v>34958.928</v>
      </c>
    </row>
    <row r="17" spans="1:8">
      <c r="A17" s="15" t="s">
        <v>22</v>
      </c>
      <c r="B17" s="20"/>
      <c r="C17" s="24"/>
      <c r="D17" s="24"/>
      <c r="E17" s="22">
        <f>B4*6</f>
        <v>25959.600000000002</v>
      </c>
    </row>
    <row r="18" spans="1:8">
      <c r="A18" s="15" t="s">
        <v>29</v>
      </c>
      <c r="B18" s="20"/>
      <c r="C18" s="24"/>
      <c r="D18" s="24"/>
      <c r="E18" s="22">
        <f>B4*7</f>
        <v>30286.200000000004</v>
      </c>
    </row>
    <row r="19" spans="1:8">
      <c r="A19" s="15" t="s">
        <v>30</v>
      </c>
      <c r="B19" s="20"/>
      <c r="C19" s="24"/>
      <c r="D19" s="24"/>
      <c r="E19" s="22">
        <f>B4*3.71</f>
        <v>16051.686000000002</v>
      </c>
      <c r="G19" s="37"/>
    </row>
    <row r="20" spans="1:8">
      <c r="A20" s="19" t="s">
        <v>23</v>
      </c>
      <c r="B20" s="20"/>
      <c r="C20" s="24"/>
      <c r="D20" s="24"/>
      <c r="E20" s="22">
        <v>119443</v>
      </c>
    </row>
    <row r="21" spans="1:8">
      <c r="A21" s="19"/>
      <c r="B21" s="20"/>
      <c r="C21" s="24"/>
      <c r="D21" s="24"/>
      <c r="E21" s="22"/>
    </row>
    <row r="22" spans="1:8" ht="15.75">
      <c r="A22" s="28" t="s">
        <v>13</v>
      </c>
      <c r="B22" s="16"/>
      <c r="C22" s="27">
        <v>4748</v>
      </c>
      <c r="D22" s="27">
        <v>4465</v>
      </c>
      <c r="E22" s="27">
        <f t="shared" ref="E22:E27" si="0">C22</f>
        <v>4748</v>
      </c>
    </row>
    <row r="23" spans="1:8" ht="15.75">
      <c r="A23" s="28" t="s">
        <v>31</v>
      </c>
      <c r="B23" s="16"/>
      <c r="C23" s="27">
        <v>13627</v>
      </c>
      <c r="D23" s="27">
        <v>12868</v>
      </c>
      <c r="E23" s="27">
        <f t="shared" si="0"/>
        <v>13627</v>
      </c>
    </row>
    <row r="24" spans="1:8">
      <c r="A24" s="25" t="s">
        <v>12</v>
      </c>
      <c r="B24" s="16"/>
      <c r="C24" s="27">
        <v>21018</v>
      </c>
      <c r="D24" s="27">
        <v>19971</v>
      </c>
      <c r="E24" s="27">
        <f t="shared" si="0"/>
        <v>21018</v>
      </c>
    </row>
    <row r="25" spans="1:8">
      <c r="A25" s="5" t="s">
        <v>24</v>
      </c>
      <c r="B25" s="6"/>
      <c r="C25" s="8">
        <v>17710</v>
      </c>
      <c r="D25" s="8">
        <v>16650</v>
      </c>
      <c r="E25" s="8">
        <f t="shared" si="0"/>
        <v>17710</v>
      </c>
    </row>
    <row r="26" spans="1:8">
      <c r="A26" s="25" t="s">
        <v>25</v>
      </c>
      <c r="B26" s="16"/>
      <c r="C26" s="27">
        <v>4748</v>
      </c>
      <c r="D26" s="27">
        <v>4465</v>
      </c>
      <c r="E26" s="27">
        <f t="shared" si="0"/>
        <v>4748</v>
      </c>
    </row>
    <row r="27" spans="1:8">
      <c r="A27" s="5" t="s">
        <v>26</v>
      </c>
      <c r="B27" s="6"/>
      <c r="C27" s="8">
        <v>36071</v>
      </c>
      <c r="D27" s="8">
        <v>34614</v>
      </c>
      <c r="E27" s="8">
        <f t="shared" si="0"/>
        <v>36071</v>
      </c>
    </row>
    <row r="28" spans="1:8">
      <c r="A28" s="25"/>
      <c r="B28" s="20" t="s">
        <v>32</v>
      </c>
      <c r="C28" s="24">
        <f>SUM(C22:C27)</f>
        <v>97922</v>
      </c>
      <c r="D28" s="24">
        <f>SUM(D22:D27)</f>
        <v>93033</v>
      </c>
      <c r="E28" s="24">
        <f>SUM(E22:E27)</f>
        <v>97922</v>
      </c>
    </row>
    <row r="29" spans="1:8">
      <c r="A29" s="25"/>
      <c r="B29" s="20" t="s">
        <v>27</v>
      </c>
      <c r="C29" s="27"/>
      <c r="D29" s="27"/>
      <c r="E29" s="24">
        <f>E28+E9</f>
        <v>1116295</v>
      </c>
    </row>
    <row r="30" spans="1:8">
      <c r="A30" s="25" t="s">
        <v>14</v>
      </c>
      <c r="B30" s="16"/>
      <c r="C30" s="27"/>
      <c r="D30" s="27"/>
      <c r="E30" s="24">
        <f>C9-D9</f>
        <v>3585</v>
      </c>
    </row>
    <row r="31" spans="1:8">
      <c r="A31" s="29"/>
      <c r="B31" s="30"/>
      <c r="C31" s="31"/>
      <c r="D31" s="31"/>
      <c r="E31" s="31"/>
      <c r="H31" s="7"/>
    </row>
    <row r="32" spans="1:8">
      <c r="A32" s="32" t="s">
        <v>15</v>
      </c>
      <c r="B32" s="33"/>
      <c r="C32" s="24"/>
      <c r="D32" s="24"/>
      <c r="E32" s="24">
        <f>D28+D9-E29</f>
        <v>0</v>
      </c>
    </row>
    <row r="33" spans="1:9">
      <c r="A33" s="34"/>
      <c r="B33" s="34"/>
      <c r="C33" s="34"/>
      <c r="D33" s="34"/>
      <c r="E33" s="35"/>
    </row>
    <row r="34" spans="1:9">
      <c r="A34" s="34"/>
      <c r="B34" s="34"/>
      <c r="C34" s="34"/>
      <c r="D34" s="36"/>
      <c r="E34" s="36"/>
      <c r="F34" s="34"/>
      <c r="H34" s="7"/>
    </row>
    <row r="35" spans="1:9">
      <c r="B35" s="34"/>
      <c r="C35" s="34"/>
      <c r="D35" s="36"/>
      <c r="E35" s="36"/>
      <c r="F35" s="34"/>
      <c r="I35" s="7"/>
    </row>
    <row r="36" spans="1:9" ht="15.75">
      <c r="A36" s="38"/>
      <c r="B36" s="39" t="s">
        <v>34</v>
      </c>
      <c r="C36" s="40" t="s">
        <v>35</v>
      </c>
      <c r="D36" s="41" t="s">
        <v>36</v>
      </c>
      <c r="E36" s="36"/>
      <c r="F36" s="34"/>
    </row>
    <row r="37" spans="1:9" ht="15.75">
      <c r="A37" s="42" t="s">
        <v>37</v>
      </c>
      <c r="B37" s="43"/>
      <c r="C37" s="44">
        <v>8988</v>
      </c>
      <c r="D37" s="45">
        <v>6002</v>
      </c>
      <c r="E37" s="36"/>
      <c r="F37" s="34"/>
      <c r="I37" s="7"/>
    </row>
    <row r="38" spans="1:9" ht="15.75">
      <c r="A38" s="38" t="s">
        <v>38</v>
      </c>
      <c r="B38" s="39"/>
      <c r="C38" s="46">
        <v>16237</v>
      </c>
      <c r="D38" s="41">
        <v>17223</v>
      </c>
      <c r="E38" s="36"/>
      <c r="F38" s="34"/>
    </row>
    <row r="39" spans="1:9" ht="15.75">
      <c r="A39" s="47" t="s">
        <v>39</v>
      </c>
      <c r="B39" s="43"/>
      <c r="C39" s="44">
        <v>10421.879999999999</v>
      </c>
      <c r="D39" s="45">
        <v>0</v>
      </c>
      <c r="E39" s="34"/>
      <c r="F39" s="34"/>
    </row>
    <row r="40" spans="1:9" ht="15.75">
      <c r="A40" s="48" t="s">
        <v>40</v>
      </c>
      <c r="B40" s="39"/>
      <c r="C40" s="49">
        <v>10261</v>
      </c>
      <c r="D40" s="50">
        <v>7510</v>
      </c>
    </row>
    <row r="41" spans="1:9" ht="15.75">
      <c r="A41" s="47" t="s">
        <v>41</v>
      </c>
      <c r="B41" s="43"/>
      <c r="C41" s="51">
        <v>8100</v>
      </c>
      <c r="D41" s="52">
        <v>9058</v>
      </c>
    </row>
    <row r="42" spans="1:9" ht="15.75">
      <c r="A42" s="53"/>
      <c r="B42" s="54" t="s">
        <v>42</v>
      </c>
      <c r="C42" s="46">
        <f>SUM(C37:C41)</f>
        <v>54007.88</v>
      </c>
      <c r="D42" s="41">
        <f>SUM(D37:D41)</f>
        <v>39793</v>
      </c>
    </row>
    <row r="43" spans="1:9">
      <c r="A43" s="9"/>
      <c r="B43" s="9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2025-02-10T11:06:41Z</dcterms:modified>
</cp:coreProperties>
</file>