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16"/>
  <c r="E12"/>
  <c r="E15"/>
  <c r="E13"/>
  <c r="E23"/>
  <c r="E24"/>
  <c r="D29"/>
  <c r="E8"/>
  <c r="E28"/>
  <c r="E27"/>
  <c r="E26"/>
  <c r="E25"/>
  <c r="D9"/>
  <c r="C9"/>
  <c r="E7"/>
  <c r="C29" l="1"/>
  <c r="E31"/>
  <c r="E29"/>
  <c r="E9"/>
  <c r="E11"/>
  <c r="E14"/>
  <c r="E30" l="1"/>
  <c r="E33" s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<sst xmlns="http://schemas.openxmlformats.org/spreadsheetml/2006/main" count="37" uniqueCount="37">
  <si>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</si>
  <si>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</si>
  <si>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гр.1</t>
  </si>
  <si>
    <t>гр.3</t>
  </si>
  <si>
    <t>гр.4</t>
  </si>
  <si>
    <t>текущий ремонт</t>
  </si>
  <si>
    <t>Техническое обслуживание ВДГО</t>
  </si>
  <si>
    <t>Аварийная служба</t>
  </si>
  <si>
    <t>Услуги ЕИРЦ</t>
  </si>
  <si>
    <t>налог на доход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</si>
  <si>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</si>
  <si>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</si>
  <si>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</si>
  <si>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</si>
  <si>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пр.Володарского д.46/15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</si>
  <si>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</si>
  <si>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</si>
  <si>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</si>
  <si>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</si>
  <si>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</si>
  <si>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</si>
  <si>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</si>
  <si>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</si>
  <si>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</si>
  <si>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</si>
  <si>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</si>
  <si>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</si>
  <si>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</si>
  <si>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</si>
  <si>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</si>
  <si>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</si>
  <si>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</si>
  <si>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ОДПУ( поверка,обслуживание)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</si>
  <si>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</si>
  <si>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</si>
  <si>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</si>
  <si>
    <t>гр.2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</si>
</sst>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3" fontId="0" fillId="0" borderId="4" xfId="0" applyNumberFormat="1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8" xfId="0" applyFont="1" applyBorder="1"/>
    <xf numFmtId="0" fontId="1" fillId="0" borderId="9" xfId="0" applyFont="1" applyBorder="1"/>
    <xf numFmtId="3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/>
    <xf numFmtId="3" fontId="1" fillId="0" borderId="10" xfId="0" applyNumberFormat="1" applyFont="1" applyBorder="1" applyAlignment="1">
      <alignment horizontal="center"/>
    </xf>
    <xf numFmtId="3" fontId="1" fillId="0" borderId="10" xfId="0" applyNumberFormat="1" applyFont="1" applyBorder="1"/>
    <xf numFmtId="0" fontId="1" fillId="0" borderId="8" xfId="0" applyFont="1" applyBorder="1"/>
    <xf numFmtId="0" fontId="0" fillId="0" borderId="9" xfId="0" applyFont="1" applyBorder="1"/>
    <xf numFmtId="3" fontId="0" fillId="0" borderId="10" xfId="0" applyNumberFormat="1" applyBorder="1"/>
    <xf numFmtId="0" fontId="4" fillId="0" borderId="8" xfId="0" applyFont="1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view="pageLayout" workbookViewId="0">
      <selection sqref="A1:E34"/>
    </sheetView>
  </sheetViews>
  <sheetFormatPr defaultRowHeight="15"/>
  <cols>
    <col min="1" max="1" width="13.5703125" customWidth="1"/>
    <col min="2" max="2" width="40.140625" customWidth="1"/>
    <col min="3" max="3" width="12.42578125" customWidth="1"/>
    <col min="4" max="4" width="9.85546875" customWidth="1"/>
    <col min="5" max="5" width="15" customWidth="1"/>
  </cols>
  <sheetData>
    <row r="1" spans="1:7">
      <c r="A1" s="1" t="s">
        <v>35</v>
      </c>
    </row>
    <row r="3" spans="1:7">
      <c r="A3" s="2" t="s">
        <v>14</v>
      </c>
      <c r="B3" s="3"/>
      <c r="C3" s="4" t="s">
        <v>0</v>
      </c>
      <c r="D3" s="4" t="s">
        <v>1</v>
      </c>
      <c r="E3" s="8" t="s">
        <v>15</v>
      </c>
    </row>
    <row r="4" spans="1:7">
      <c r="A4" s="9" t="s">
        <v>16</v>
      </c>
      <c r="B4" s="10">
        <v>3166</v>
      </c>
      <c r="C4" s="11"/>
      <c r="D4" s="11"/>
      <c r="E4" s="12" t="s">
        <v>17</v>
      </c>
    </row>
    <row r="5" spans="1:7">
      <c r="A5" s="13"/>
      <c r="B5" s="14" t="s">
        <v>2</v>
      </c>
      <c r="C5" s="15" t="s">
        <v>36</v>
      </c>
      <c r="D5" s="15" t="s">
        <v>3</v>
      </c>
      <c r="E5" s="15" t="s">
        <v>4</v>
      </c>
    </row>
    <row r="6" spans="1:7">
      <c r="A6" s="13" t="s">
        <v>5</v>
      </c>
      <c r="B6" s="18"/>
      <c r="C6" s="19">
        <v>327404</v>
      </c>
      <c r="D6" s="19">
        <v>309611</v>
      </c>
      <c r="E6" s="20">
        <f>309611-19108</f>
        <v>290503</v>
      </c>
    </row>
    <row r="7" spans="1:7">
      <c r="A7" s="13" t="s">
        <v>18</v>
      </c>
      <c r="B7" s="18"/>
      <c r="C7" s="19">
        <v>433060</v>
      </c>
      <c r="D7" s="19">
        <v>409524</v>
      </c>
      <c r="E7" s="20">
        <f>D7</f>
        <v>409524</v>
      </c>
    </row>
    <row r="8" spans="1:7">
      <c r="A8" s="17" t="s">
        <v>6</v>
      </c>
      <c r="B8" s="18"/>
      <c r="C8" s="16">
        <v>14873</v>
      </c>
      <c r="D8" s="19">
        <v>14064</v>
      </c>
      <c r="E8" s="20">
        <f>C8</f>
        <v>14873</v>
      </c>
    </row>
    <row r="9" spans="1:7">
      <c r="A9" s="13"/>
      <c r="B9" s="14" t="s">
        <v>19</v>
      </c>
      <c r="C9" s="21">
        <f>SUM(C6:C8)</f>
        <v>775337</v>
      </c>
      <c r="D9" s="21">
        <f>SUM(D6:D8)</f>
        <v>733199</v>
      </c>
      <c r="E9" s="22">
        <f>SUM(E6:E8)</f>
        <v>714900</v>
      </c>
      <c r="G9" s="35"/>
    </row>
    <row r="10" spans="1:7">
      <c r="A10" s="23" t="s">
        <v>20</v>
      </c>
      <c r="B10" s="18"/>
      <c r="C10" s="21"/>
      <c r="D10" s="21"/>
      <c r="E10" s="20"/>
      <c r="G10" s="35"/>
    </row>
    <row r="11" spans="1:7">
      <c r="A11" s="23" t="s">
        <v>9</v>
      </c>
      <c r="B11" s="18"/>
      <c r="C11" s="22"/>
      <c r="D11" s="22"/>
      <c r="E11" s="20">
        <f>(D29+D9)*1%</f>
        <v>9075.66</v>
      </c>
    </row>
    <row r="12" spans="1:7">
      <c r="A12" s="17" t="s">
        <v>33</v>
      </c>
      <c r="B12" s="18"/>
      <c r="C12" s="22"/>
      <c r="D12" s="22"/>
      <c r="E12" s="20">
        <f>7.57*B4*12</f>
        <v>287599.44000000006</v>
      </c>
    </row>
    <row r="13" spans="1:7">
      <c r="A13" s="17" t="s">
        <v>34</v>
      </c>
      <c r="B13" s="18"/>
      <c r="C13" s="22"/>
      <c r="D13" s="22"/>
      <c r="E13" s="20">
        <f>B4*12.8</f>
        <v>40524.800000000003</v>
      </c>
    </row>
    <row r="14" spans="1:7">
      <c r="A14" s="17" t="s">
        <v>27</v>
      </c>
      <c r="B14" s="18"/>
      <c r="C14" s="22"/>
      <c r="D14" s="22"/>
      <c r="E14" s="20">
        <f>C9*10%</f>
        <v>77533.7</v>
      </c>
    </row>
    <row r="15" spans="1:7">
      <c r="A15" s="13" t="s">
        <v>32</v>
      </c>
      <c r="B15" s="18"/>
      <c r="C15" s="22"/>
      <c r="D15" s="22"/>
      <c r="E15" s="20">
        <f>B4*11.5</f>
        <v>36409</v>
      </c>
      <c r="F15" s="35"/>
    </row>
    <row r="16" spans="1:7">
      <c r="A16" s="17" t="s">
        <v>7</v>
      </c>
      <c r="B16" s="24"/>
      <c r="C16" s="22"/>
      <c r="D16" s="22"/>
      <c r="E16" s="20">
        <f>B4*10.06</f>
        <v>31849.960000000003</v>
      </c>
    </row>
    <row r="17" spans="1:5">
      <c r="A17" s="13" t="s">
        <v>8</v>
      </c>
      <c r="B17" s="18"/>
      <c r="C17" s="22"/>
      <c r="D17" s="22"/>
      <c r="E17" s="20">
        <f>B4*8.08</f>
        <v>25581.279999999999</v>
      </c>
    </row>
    <row r="18" spans="1:5">
      <c r="A18" s="13" t="s">
        <v>21</v>
      </c>
      <c r="B18" s="18"/>
      <c r="C18" s="22"/>
      <c r="D18" s="22"/>
      <c r="E18" s="20">
        <f>B4*6</f>
        <v>18996</v>
      </c>
    </row>
    <row r="19" spans="1:5">
      <c r="A19" s="13" t="s">
        <v>28</v>
      </c>
      <c r="B19" s="18"/>
      <c r="C19" s="22"/>
      <c r="D19" s="22"/>
      <c r="E19" s="20">
        <f>B4*7</f>
        <v>22162</v>
      </c>
    </row>
    <row r="20" spans="1:5">
      <c r="A20" s="13" t="s">
        <v>29</v>
      </c>
      <c r="B20" s="18"/>
      <c r="C20" s="22"/>
      <c r="D20" s="22"/>
      <c r="E20" s="20">
        <f>B4*3.71</f>
        <v>11745.86</v>
      </c>
    </row>
    <row r="21" spans="1:5">
      <c r="A21" s="17" t="s">
        <v>22</v>
      </c>
      <c r="B21" s="18"/>
      <c r="C21" s="22"/>
      <c r="D21" s="22"/>
      <c r="E21" s="20">
        <v>182093</v>
      </c>
    </row>
    <row r="22" spans="1:5">
      <c r="A22" s="17"/>
      <c r="B22" s="18"/>
      <c r="C22" s="22"/>
      <c r="D22" s="22"/>
      <c r="E22" s="20"/>
    </row>
    <row r="23" spans="1:5" ht="15.75">
      <c r="A23" s="26" t="s">
        <v>11</v>
      </c>
      <c r="B23" s="14"/>
      <c r="C23" s="25">
        <v>4647</v>
      </c>
      <c r="D23" s="25">
        <v>4370</v>
      </c>
      <c r="E23" s="25">
        <f t="shared" ref="E23:E28" si="0">C23</f>
        <v>4647</v>
      </c>
    </row>
    <row r="24" spans="1:5" ht="15.75">
      <c r="A24" s="26" t="s">
        <v>30</v>
      </c>
      <c r="B24" s="14"/>
      <c r="C24" s="25">
        <v>13340</v>
      </c>
      <c r="D24" s="25">
        <v>12593</v>
      </c>
      <c r="E24" s="25">
        <f t="shared" si="0"/>
        <v>13340</v>
      </c>
    </row>
    <row r="25" spans="1:5">
      <c r="A25" s="23" t="s">
        <v>10</v>
      </c>
      <c r="B25" s="14"/>
      <c r="C25" s="25">
        <v>32662</v>
      </c>
      <c r="D25" s="25">
        <v>30233</v>
      </c>
      <c r="E25" s="25">
        <f t="shared" si="0"/>
        <v>32662</v>
      </c>
    </row>
    <row r="26" spans="1:5">
      <c r="A26" s="27" t="s">
        <v>23</v>
      </c>
      <c r="B26" s="5"/>
      <c r="C26" s="6">
        <v>110134</v>
      </c>
      <c r="D26" s="6">
        <v>97032</v>
      </c>
      <c r="E26" s="6">
        <f t="shared" si="0"/>
        <v>110134</v>
      </c>
    </row>
    <row r="27" spans="1:5">
      <c r="A27" s="23" t="s">
        <v>24</v>
      </c>
      <c r="B27" s="14"/>
      <c r="C27" s="25">
        <v>4647</v>
      </c>
      <c r="D27" s="25">
        <v>4370</v>
      </c>
      <c r="E27" s="25">
        <f t="shared" si="0"/>
        <v>4647</v>
      </c>
    </row>
    <row r="28" spans="1:5">
      <c r="A28" s="27" t="s">
        <v>25</v>
      </c>
      <c r="B28" s="5"/>
      <c r="C28" s="6">
        <v>27236</v>
      </c>
      <c r="D28" s="6">
        <v>25769</v>
      </c>
      <c r="E28" s="6">
        <f t="shared" si="0"/>
        <v>27236</v>
      </c>
    </row>
    <row r="29" spans="1:5">
      <c r="A29" s="23"/>
      <c r="B29" s="18" t="s">
        <v>31</v>
      </c>
      <c r="C29" s="22">
        <f>SUM(C23:C28)</f>
        <v>192666</v>
      </c>
      <c r="D29" s="22">
        <f>SUM(D23:D28)</f>
        <v>174367</v>
      </c>
      <c r="E29" s="22">
        <f>SUM(E23:E28)</f>
        <v>192666</v>
      </c>
    </row>
    <row r="30" spans="1:5">
      <c r="A30" s="23"/>
      <c r="B30" s="18" t="s">
        <v>26</v>
      </c>
      <c r="C30" s="25"/>
      <c r="D30" s="25"/>
      <c r="E30" s="22">
        <f>E29+E9</f>
        <v>907566</v>
      </c>
    </row>
    <row r="31" spans="1:5">
      <c r="A31" s="23" t="s">
        <v>12</v>
      </c>
      <c r="B31" s="14"/>
      <c r="C31" s="25"/>
      <c r="D31" s="25"/>
      <c r="E31" s="22">
        <f>C9-D9</f>
        <v>42138</v>
      </c>
    </row>
    <row r="32" spans="1:5">
      <c r="A32" s="28"/>
      <c r="B32" s="29"/>
      <c r="C32" s="30"/>
      <c r="D32" s="30"/>
      <c r="E32" s="30"/>
    </row>
    <row r="33" spans="1:5">
      <c r="A33" s="31" t="s">
        <v>13</v>
      </c>
      <c r="B33" s="32"/>
      <c r="C33" s="22"/>
      <c r="D33" s="22"/>
      <c r="E33" s="22">
        <f>D9+D29-E30</f>
        <v>0</v>
      </c>
    </row>
    <row r="34" spans="1:5">
      <c r="A34" s="33"/>
      <c r="B34" s="33"/>
      <c r="C34" s="33"/>
      <c r="D34" s="34"/>
      <c r="E34" s="34"/>
    </row>
    <row r="35" spans="1:5">
      <c r="A35" s="33"/>
      <c r="B35" s="33"/>
      <c r="C35" s="33"/>
      <c r="D35" s="34"/>
      <c r="E35" s="34"/>
    </row>
    <row r="36" spans="1:5">
      <c r="A36" s="33"/>
      <c r="B36" s="33"/>
      <c r="C36" s="33"/>
      <c r="D36" s="34"/>
      <c r="E36" s="34"/>
    </row>
    <row r="37" spans="1:5">
      <c r="A37" s="33"/>
      <c r="B37" s="33"/>
      <c r="C37" s="33"/>
      <c r="D37" s="34"/>
      <c r="E37" s="34"/>
    </row>
    <row r="38" spans="1:5">
      <c r="A38" s="33"/>
      <c r="B38" s="33"/>
      <c r="C38" s="33"/>
      <c r="D38" s="34"/>
      <c r="E38" s="34"/>
    </row>
    <row r="39" spans="1:5">
      <c r="A39" s="33"/>
      <c r="B39" s="33"/>
      <c r="C39" s="33"/>
      <c r="D39" s="33"/>
      <c r="E39" s="33"/>
    </row>
    <row r="42" spans="1:5">
      <c r="A42" s="7"/>
      <c r="B42" s="7"/>
    </row>
    <row r="43" spans="1:5">
      <c r="A43" s="7"/>
      <c r="B43" s="7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2025-02-11T06:32:42Z</dcterms:modified>
</cp:coreProperties>
</file>