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8" i="1"/>
  <c r="E7"/>
  <c r="E6"/>
  <c r="E20"/>
  <c r="E19"/>
  <c r="E18"/>
  <c r="E17"/>
  <c r="E16"/>
  <c r="E12"/>
  <c r="E15"/>
  <c r="E13"/>
  <c r="C48" l="1"/>
  <c r="D48"/>
  <c r="D29" l="1"/>
  <c r="C29"/>
  <c r="E28"/>
  <c r="E27"/>
  <c r="E26"/>
  <c r="E25"/>
  <c r="E24"/>
  <c r="E23"/>
  <c r="D9"/>
  <c r="C9"/>
  <c r="E14" s="1"/>
  <c r="E31" l="1"/>
  <c r="E29"/>
  <c r="E11"/>
  <c r="E9"/>
  <c r="E30" l="1"/>
</calcChain>
</file>

<file path=xl/sharedStrings.xml><?xml version="1.0" encoding="utf-8"?>
<sst xmlns="http://schemas.openxmlformats.org/spreadsheetml/2006/main" count="49" uniqueCount="48">
  <si>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</si>
  <si>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</si>
  <si>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</si>
  <si>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</si>
  <si>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</si>
  <si>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</si>
  <si>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</si>
  <si>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</si>
  <si>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пр.Володарского д.15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</si>
  <si>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</si>
  <si>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</si>
  <si>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</si>
  <si>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</si>
  <si>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</si>
  <si>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</si>
  <si>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</si>
  <si>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площадь дома</t>
  </si>
  <si>
    <t>руб.</t>
  </si>
  <si>
    <t>СОИД</t>
  </si>
  <si>
    <t>Всего:</t>
  </si>
  <si>
    <t>прочие расходы(  мед.услуги,спец.оценка,связь,кадры и.т.д)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</si>
  <si>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</si>
  <si>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</si>
  <si>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</si>
  <si>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</si>
  <si>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работы,материалы</t>
  </si>
  <si>
    <t>расходы</t>
  </si>
  <si>
    <t>расходы в т.ч.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</si>
  <si>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</si>
  <si>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</si>
  <si>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</si>
  <si>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</si>
  <si>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</si>
  <si>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(поверка,обслуживание)</t>
  </si>
  <si>
    <t>начислено</t>
  </si>
  <si>
    <t>оплачено</t>
  </si>
  <si>
    <t>Арендаторы</t>
  </si>
  <si>
    <t>Ани Э.Н.</t>
  </si>
  <si>
    <t>ЦЗН</t>
  </si>
  <si>
    <t>Котов И.В.</t>
  </si>
  <si>
    <t>Орлова З.В.</t>
  </si>
  <si>
    <t>Тищенко Н.М.</t>
  </si>
  <si>
    <t>Лугаапс</t>
  </si>
  <si>
    <t>Роднухин Д.В.</t>
  </si>
  <si>
    <t>Служба судебных приставов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</si>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</sst>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4" fontId="0" fillId="0" borderId="0" xfId="0" applyNumberFormat="1"/>
    <xf numFmtId="2" fontId="0" fillId="0" borderId="0" xfId="0" applyNumberFormat="1"/>
    <xf numFmtId="3" fontId="0" fillId="0" borderId="4" xfId="0" applyNumberFormat="1" applyBorder="1"/>
    <xf numFmtId="0" fontId="0" fillId="0" borderId="1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8" xfId="0" applyFont="1" applyBorder="1"/>
    <xf numFmtId="0" fontId="1" fillId="0" borderId="9" xfId="0" applyFont="1" applyBorder="1"/>
    <xf numFmtId="3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/>
    <xf numFmtId="3" fontId="1" fillId="0" borderId="10" xfId="0" applyNumberFormat="1" applyFont="1" applyBorder="1" applyAlignment="1">
      <alignment horizontal="center"/>
    </xf>
    <xf numFmtId="0" fontId="1" fillId="0" borderId="8" xfId="0" applyFont="1" applyBorder="1"/>
    <xf numFmtId="3" fontId="1" fillId="0" borderId="10" xfId="0" applyNumberFormat="1" applyFont="1" applyBorder="1"/>
    <xf numFmtId="0" fontId="0" fillId="0" borderId="9" xfId="0" applyFont="1" applyBorder="1"/>
    <xf numFmtId="3" fontId="0" fillId="0" borderId="10" xfId="0" applyNumberFormat="1" applyBorder="1"/>
    <xf numFmtId="0" fontId="3" fillId="0" borderId="8" xfId="0" applyFont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0" xfId="0" applyBorder="1"/>
    <xf numFmtId="3" fontId="0" fillId="0" borderId="0" xfId="0" applyNumberFormat="1" applyBorder="1"/>
    <xf numFmtId="3" fontId="0" fillId="0" borderId="0" xfId="0" applyNumberFormat="1"/>
    <xf numFmtId="0" fontId="0" fillId="0" borderId="2" xfId="0" applyBorder="1"/>
    <xf numFmtId="0" fontId="0" fillId="0" borderId="12" xfId="0" applyBorder="1"/>
    <xf numFmtId="3" fontId="0" fillId="0" borderId="9" xfId="0" applyNumberFormat="1" applyBorder="1"/>
    <xf numFmtId="0" fontId="0" fillId="0" borderId="10" xfId="0" applyBorder="1"/>
    <xf numFmtId="0" fontId="0" fillId="0" borderId="4" xfId="0" applyBorder="1"/>
    <xf numFmtId="0" fontId="4" fillId="0" borderId="8" xfId="0" applyFont="1" applyBorder="1"/>
    <xf numFmtId="0" fontId="4" fillId="0" borderId="12" xfId="0" applyFont="1" applyBorder="1"/>
    <xf numFmtId="3" fontId="4" fillId="0" borderId="10" xfId="0" applyNumberFormat="1" applyFont="1" applyBorder="1"/>
    <xf numFmtId="3" fontId="4" fillId="0" borderId="9" xfId="0" applyNumberFormat="1" applyFont="1" applyBorder="1"/>
    <xf numFmtId="0" fontId="4" fillId="0" borderId="2" xfId="0" applyFont="1" applyBorder="1"/>
    <xf numFmtId="0" fontId="4" fillId="0" borderId="0" xfId="0" applyFont="1" applyBorder="1"/>
    <xf numFmtId="3" fontId="4" fillId="0" borderId="4" xfId="0" applyNumberFormat="1" applyFont="1" applyBorder="1"/>
    <xf numFmtId="3" fontId="4" fillId="0" borderId="3" xfId="0" applyNumberFormat="1" applyFont="1" applyBorder="1"/>
    <xf numFmtId="0" fontId="5" fillId="0" borderId="8" xfId="0" applyFont="1" applyBorder="1"/>
    <xf numFmtId="0" fontId="6" fillId="0" borderId="12" xfId="0" applyFont="1" applyBorder="1"/>
    <xf numFmtId="0" fontId="5" fillId="0" borderId="2" xfId="0" applyFont="1" applyBorder="1"/>
    <xf numFmtId="0" fontId="6" fillId="0" borderId="0" xfId="0" applyFont="1" applyBorder="1"/>
    <xf numFmtId="0" fontId="4" fillId="0" borderId="5" xfId="0" applyFont="1" applyBorder="1"/>
    <xf numFmtId="0" fontId="4" fillId="0" borderId="11" xfId="0" applyFont="1" applyBorder="1"/>
    <xf numFmtId="3" fontId="4" fillId="0" borderId="7" xfId="0" applyNumberFormat="1" applyFont="1" applyBorder="1"/>
    <xf numFmtId="3" fontId="4" fillId="0" borderId="6" xfId="0" applyNumberFormat="1" applyFont="1" applyBorder="1"/>
    <xf numFmtId="0" fontId="4" fillId="0" borderId="8" xfId="0" applyFont="1" applyFill="1" applyBorder="1"/>
    <xf numFmtId="3" fontId="4" fillId="0" borderId="10" xfId="0" applyNumberFormat="1" applyFont="1" applyFill="1" applyBorder="1"/>
    <xf numFmtId="0" fontId="4" fillId="0" borderId="2" xfId="0" applyFont="1" applyFill="1" applyBorder="1"/>
    <xf numFmtId="3" fontId="4" fillId="0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Layout" workbookViewId="0">
      <selection activeCell="H29" sqref="H29"/>
    </sheetView>
  </sheetViews>
  <sheetFormatPr defaultRowHeight="15"/>
  <cols>
    <col min="1" max="1" width="13.7109375" customWidth="1"/>
    <col min="2" max="2" width="38.7109375" customWidth="1"/>
    <col min="3" max="3" width="12.7109375" customWidth="1"/>
    <col min="4" max="4" width="13.85546875" customWidth="1"/>
    <col min="5" max="5" width="16.5703125" customWidth="1"/>
    <col min="6" max="6" width="10" bestFit="1" customWidth="1"/>
    <col min="7" max="7" width="13.28515625" bestFit="1" customWidth="1"/>
    <col min="8" max="8" width="10" bestFit="1" customWidth="1"/>
    <col min="12" max="12" width="9.85546875" bestFit="1" customWidth="1"/>
  </cols>
  <sheetData>
    <row r="1" spans="1:7">
      <c r="A1" s="1" t="s">
        <v>47</v>
      </c>
    </row>
    <row r="3" spans="1:7">
      <c r="A3" s="2" t="s">
        <v>8</v>
      </c>
      <c r="B3" s="3"/>
      <c r="C3" s="4" t="s">
        <v>0</v>
      </c>
      <c r="D3" s="4" t="s">
        <v>1</v>
      </c>
      <c r="E3" s="10" t="s">
        <v>26</v>
      </c>
    </row>
    <row r="4" spans="1:7">
      <c r="A4" s="11" t="s">
        <v>16</v>
      </c>
      <c r="B4" s="12">
        <v>11900.9</v>
      </c>
      <c r="C4" s="13"/>
      <c r="D4" s="13"/>
      <c r="E4" s="14" t="s">
        <v>17</v>
      </c>
    </row>
    <row r="5" spans="1:7">
      <c r="A5" s="15"/>
      <c r="B5" s="16" t="s">
        <v>2</v>
      </c>
      <c r="C5" s="17" t="s">
        <v>3</v>
      </c>
      <c r="D5" s="17" t="s">
        <v>4</v>
      </c>
      <c r="E5" s="17" t="s">
        <v>5</v>
      </c>
    </row>
    <row r="6" spans="1:7">
      <c r="A6" s="15" t="s">
        <v>7</v>
      </c>
      <c r="B6" s="20"/>
      <c r="C6" s="21">
        <v>1210842</v>
      </c>
      <c r="D6" s="21">
        <v>1199171</v>
      </c>
      <c r="E6" s="22">
        <f>D6</f>
        <v>1199171</v>
      </c>
    </row>
    <row r="7" spans="1:7">
      <c r="A7" s="15" t="s">
        <v>18</v>
      </c>
      <c r="B7" s="20"/>
      <c r="C7" s="21">
        <v>1601592</v>
      </c>
      <c r="D7" s="21">
        <v>1556781</v>
      </c>
      <c r="E7" s="22">
        <f>D7</f>
        <v>1556781</v>
      </c>
    </row>
    <row r="8" spans="1:7">
      <c r="A8" s="19" t="s">
        <v>9</v>
      </c>
      <c r="B8" s="20"/>
      <c r="C8" s="18">
        <v>55007</v>
      </c>
      <c r="D8" s="21">
        <v>53990</v>
      </c>
      <c r="E8" s="22">
        <f>D8</f>
        <v>53990</v>
      </c>
      <c r="G8" s="8"/>
    </row>
    <row r="9" spans="1:7">
      <c r="A9" s="15"/>
      <c r="B9" s="16" t="s">
        <v>19</v>
      </c>
      <c r="C9" s="23">
        <f>SUM(C6:C8)</f>
        <v>2867441</v>
      </c>
      <c r="D9" s="23">
        <f>SUM(D6:D8)</f>
        <v>2809942</v>
      </c>
      <c r="E9" s="25">
        <f>SUM(E6:E8)</f>
        <v>2809942</v>
      </c>
      <c r="G9" s="8"/>
    </row>
    <row r="10" spans="1:7">
      <c r="A10" s="24" t="s">
        <v>27</v>
      </c>
      <c r="B10" s="20"/>
      <c r="C10" s="23"/>
      <c r="D10" s="23"/>
      <c r="E10" s="22"/>
      <c r="G10" s="8"/>
    </row>
    <row r="11" spans="1:7">
      <c r="A11" s="24" t="s">
        <v>6</v>
      </c>
      <c r="B11" s="20"/>
      <c r="C11" s="25"/>
      <c r="D11" s="25"/>
      <c r="E11" s="22">
        <f>(D29+D9)*1%</f>
        <v>29362.41</v>
      </c>
      <c r="F11" s="36"/>
      <c r="G11" s="8"/>
    </row>
    <row r="12" spans="1:7">
      <c r="A12" s="19" t="s">
        <v>45</v>
      </c>
      <c r="B12" s="20"/>
      <c r="C12" s="25"/>
      <c r="D12" s="25"/>
      <c r="E12" s="22">
        <f>7.57*B4*12</f>
        <v>1081077.7560000001</v>
      </c>
      <c r="F12" s="36"/>
      <c r="G12" s="8"/>
    </row>
    <row r="13" spans="1:7">
      <c r="A13" s="19" t="s">
        <v>46</v>
      </c>
      <c r="B13" s="20"/>
      <c r="C13" s="25"/>
      <c r="D13" s="25"/>
      <c r="E13" s="22">
        <f>B4*12.8</f>
        <v>152331.51999999999</v>
      </c>
      <c r="F13" s="36"/>
      <c r="G13" s="8"/>
    </row>
    <row r="14" spans="1:7">
      <c r="A14" s="19" t="s">
        <v>28</v>
      </c>
      <c r="B14" s="20"/>
      <c r="C14" s="25"/>
      <c r="D14" s="25"/>
      <c r="E14" s="22">
        <f>C9*15%</f>
        <v>430116.14999999997</v>
      </c>
      <c r="F14" s="36"/>
      <c r="G14" s="8"/>
    </row>
    <row r="15" spans="1:7">
      <c r="A15" s="15" t="s">
        <v>33</v>
      </c>
      <c r="B15" s="20"/>
      <c r="C15" s="25"/>
      <c r="D15" s="25"/>
      <c r="E15" s="22">
        <f>B4*12</f>
        <v>142810.79999999999</v>
      </c>
      <c r="F15" s="36"/>
      <c r="G15" s="8"/>
    </row>
    <row r="16" spans="1:7">
      <c r="A16" s="19" t="s">
        <v>10</v>
      </c>
      <c r="B16" s="26"/>
      <c r="C16" s="25"/>
      <c r="D16" s="25"/>
      <c r="E16" s="22">
        <f>B4*10.06</f>
        <v>119723.054</v>
      </c>
      <c r="G16" s="8"/>
    </row>
    <row r="17" spans="1:12">
      <c r="A17" s="15" t="s">
        <v>11</v>
      </c>
      <c r="B17" s="20"/>
      <c r="C17" s="25"/>
      <c r="D17" s="25"/>
      <c r="E17" s="22">
        <f>B4*8.08</f>
        <v>96159.271999999997</v>
      </c>
      <c r="G17" s="8"/>
    </row>
    <row r="18" spans="1:12">
      <c r="A18" s="15" t="s">
        <v>20</v>
      </c>
      <c r="B18" s="20"/>
      <c r="C18" s="25"/>
      <c r="D18" s="25"/>
      <c r="E18" s="22">
        <f>B4*6</f>
        <v>71405.399999999994</v>
      </c>
      <c r="G18" s="8"/>
    </row>
    <row r="19" spans="1:12">
      <c r="A19" s="15" t="s">
        <v>29</v>
      </c>
      <c r="B19" s="20"/>
      <c r="C19" s="25"/>
      <c r="D19" s="25"/>
      <c r="E19" s="22">
        <f>B4*7</f>
        <v>83306.3</v>
      </c>
      <c r="G19" s="8"/>
      <c r="H19" s="36"/>
      <c r="L19" s="7"/>
    </row>
    <row r="20" spans="1:12">
      <c r="A20" s="15" t="s">
        <v>30</v>
      </c>
      <c r="B20" s="20"/>
      <c r="C20" s="25"/>
      <c r="D20" s="25"/>
      <c r="E20" s="22">
        <f>B4*3.71</f>
        <v>44152.339</v>
      </c>
      <c r="G20" s="8"/>
    </row>
    <row r="21" spans="1:12">
      <c r="A21" s="19" t="s">
        <v>25</v>
      </c>
      <c r="B21" s="20"/>
      <c r="C21" s="25"/>
      <c r="D21" s="25"/>
      <c r="E21" s="22">
        <v>421243</v>
      </c>
      <c r="G21" s="8"/>
    </row>
    <row r="22" spans="1:12">
      <c r="A22" s="19"/>
      <c r="B22" s="20"/>
      <c r="C22" s="25"/>
      <c r="D22" s="25"/>
      <c r="E22" s="22"/>
      <c r="G22" s="8"/>
    </row>
    <row r="23" spans="1:12" ht="15.75">
      <c r="A23" s="28" t="s">
        <v>13</v>
      </c>
      <c r="B23" s="16"/>
      <c r="C23" s="27"/>
      <c r="D23" s="27"/>
      <c r="E23" s="27">
        <f t="shared" ref="E23:E28" si="0">C23</f>
        <v>0</v>
      </c>
      <c r="G23" s="8"/>
    </row>
    <row r="24" spans="1:12" ht="15.75">
      <c r="A24" s="28" t="s">
        <v>31</v>
      </c>
      <c r="B24" s="16"/>
      <c r="C24" s="27"/>
      <c r="D24" s="27"/>
      <c r="E24" s="27">
        <f t="shared" si="0"/>
        <v>0</v>
      </c>
      <c r="G24" s="8"/>
    </row>
    <row r="25" spans="1:12">
      <c r="A25" s="24" t="s">
        <v>12</v>
      </c>
      <c r="B25" s="16"/>
      <c r="C25" s="27">
        <v>72630</v>
      </c>
      <c r="D25" s="27">
        <v>29197</v>
      </c>
      <c r="E25" s="27">
        <f t="shared" si="0"/>
        <v>72630</v>
      </c>
      <c r="G25" s="8"/>
    </row>
    <row r="26" spans="1:12">
      <c r="A26" s="5" t="s">
        <v>21</v>
      </c>
      <c r="B26" s="6"/>
      <c r="C26" s="9"/>
      <c r="D26" s="9"/>
      <c r="E26" s="9">
        <f t="shared" si="0"/>
        <v>0</v>
      </c>
      <c r="G26" s="8"/>
    </row>
    <row r="27" spans="1:12">
      <c r="A27" s="24" t="s">
        <v>22</v>
      </c>
      <c r="B27" s="16"/>
      <c r="C27" s="27"/>
      <c r="D27" s="27"/>
      <c r="E27" s="27">
        <f t="shared" si="0"/>
        <v>0</v>
      </c>
      <c r="G27" s="8"/>
    </row>
    <row r="28" spans="1:12">
      <c r="A28" s="5" t="s">
        <v>23</v>
      </c>
      <c r="B28" s="6"/>
      <c r="C28" s="9">
        <v>100725</v>
      </c>
      <c r="D28" s="9">
        <v>97102</v>
      </c>
      <c r="E28" s="9">
        <f t="shared" si="0"/>
        <v>100725</v>
      </c>
      <c r="G28" s="8"/>
    </row>
    <row r="29" spans="1:12">
      <c r="A29" s="24"/>
      <c r="B29" s="20" t="s">
        <v>32</v>
      </c>
      <c r="C29" s="25">
        <f>SUM(C23:C28)</f>
        <v>173355</v>
      </c>
      <c r="D29" s="25">
        <f>SUM(D23:D28)</f>
        <v>126299</v>
      </c>
      <c r="E29" s="25">
        <f>SUM(E23:E28)</f>
        <v>173355</v>
      </c>
      <c r="G29" s="8"/>
    </row>
    <row r="30" spans="1:12">
      <c r="A30" s="24"/>
      <c r="B30" s="20" t="s">
        <v>24</v>
      </c>
      <c r="C30" s="27"/>
      <c r="D30" s="27"/>
      <c r="E30" s="25">
        <f>E29+E9</f>
        <v>2983297</v>
      </c>
      <c r="G30" s="8"/>
    </row>
    <row r="31" spans="1:12">
      <c r="A31" s="24" t="s">
        <v>14</v>
      </c>
      <c r="B31" s="16"/>
      <c r="C31" s="27"/>
      <c r="D31" s="27"/>
      <c r="E31" s="25">
        <f>C9-D9</f>
        <v>57499</v>
      </c>
      <c r="G31" s="8"/>
    </row>
    <row r="32" spans="1:12">
      <c r="A32" s="29"/>
      <c r="B32" s="30"/>
      <c r="C32" s="31"/>
      <c r="D32" s="31"/>
      <c r="E32" s="31"/>
      <c r="G32" s="8"/>
    </row>
    <row r="33" spans="1:8">
      <c r="A33" s="32" t="s">
        <v>15</v>
      </c>
      <c r="B33" s="33"/>
      <c r="C33" s="25"/>
      <c r="D33" s="25"/>
      <c r="E33" s="25">
        <v>0</v>
      </c>
      <c r="G33" s="8"/>
    </row>
    <row r="34" spans="1:8">
      <c r="A34" s="34"/>
      <c r="B34" s="34"/>
      <c r="C34" s="34"/>
      <c r="D34" s="35"/>
      <c r="E34" s="35"/>
      <c r="G34" s="8"/>
      <c r="H34" s="7"/>
    </row>
    <row r="35" spans="1:8">
      <c r="A35" s="34"/>
      <c r="B35" s="34"/>
      <c r="C35" s="34"/>
      <c r="D35" s="35"/>
      <c r="E35" s="35"/>
      <c r="G35" s="8"/>
      <c r="H35" s="7"/>
    </row>
    <row r="36" spans="1:8">
      <c r="A36" s="34"/>
      <c r="B36" s="34"/>
      <c r="C36" s="34"/>
      <c r="D36" s="35"/>
      <c r="E36" s="35"/>
      <c r="G36" s="8"/>
    </row>
    <row r="37" spans="1:8">
      <c r="A37" s="34"/>
      <c r="B37" s="34"/>
      <c r="C37" s="34"/>
      <c r="D37" s="35"/>
      <c r="E37" s="35"/>
      <c r="G37" s="8"/>
    </row>
    <row r="38" spans="1:8">
      <c r="A38" s="15"/>
      <c r="B38" s="38" t="s">
        <v>36</v>
      </c>
      <c r="C38" s="40" t="s">
        <v>34</v>
      </c>
      <c r="D38" s="39" t="s">
        <v>35</v>
      </c>
      <c r="E38" s="35"/>
      <c r="G38" s="8"/>
    </row>
    <row r="39" spans="1:8">
      <c r="A39" s="37"/>
      <c r="B39" s="34"/>
      <c r="C39" s="41"/>
      <c r="D39" s="6"/>
      <c r="E39" s="34"/>
      <c r="G39" s="7"/>
    </row>
    <row r="40" spans="1:8">
      <c r="A40" s="42" t="s">
        <v>37</v>
      </c>
      <c r="B40" s="43"/>
      <c r="C40" s="44">
        <v>21228</v>
      </c>
      <c r="D40" s="45">
        <v>19800</v>
      </c>
    </row>
    <row r="41" spans="1:8">
      <c r="A41" s="46" t="s">
        <v>38</v>
      </c>
      <c r="B41" s="47"/>
      <c r="C41" s="48">
        <v>60302</v>
      </c>
      <c r="D41" s="49">
        <v>60302</v>
      </c>
    </row>
    <row r="42" spans="1:8">
      <c r="A42" s="50" t="s">
        <v>39</v>
      </c>
      <c r="B42" s="51"/>
      <c r="C42" s="44">
        <v>6086</v>
      </c>
      <c r="D42" s="45">
        <v>6008</v>
      </c>
    </row>
    <row r="43" spans="1:8">
      <c r="A43" s="52" t="s">
        <v>40</v>
      </c>
      <c r="B43" s="53"/>
      <c r="C43" s="48">
        <v>53612</v>
      </c>
      <c r="D43" s="49">
        <v>61539</v>
      </c>
    </row>
    <row r="44" spans="1:8">
      <c r="A44" s="42" t="s">
        <v>41</v>
      </c>
      <c r="B44" s="43"/>
      <c r="C44" s="44">
        <v>18188</v>
      </c>
      <c r="D44" s="45">
        <v>18073</v>
      </c>
    </row>
    <row r="45" spans="1:8">
      <c r="A45" s="54" t="s">
        <v>42</v>
      </c>
      <c r="B45" s="55"/>
      <c r="C45" s="56">
        <v>74000</v>
      </c>
      <c r="D45" s="57">
        <v>73668</v>
      </c>
    </row>
    <row r="46" spans="1:8">
      <c r="A46" s="58" t="s">
        <v>43</v>
      </c>
      <c r="B46" s="43"/>
      <c r="C46" s="59">
        <v>21177</v>
      </c>
      <c r="D46" s="45">
        <v>21177</v>
      </c>
    </row>
    <row r="47" spans="1:8">
      <c r="A47" s="60" t="s">
        <v>44</v>
      </c>
      <c r="B47" s="47"/>
      <c r="C47" s="61">
        <v>65976</v>
      </c>
      <c r="D47" s="49">
        <v>65976</v>
      </c>
    </row>
    <row r="48" spans="1:8">
      <c r="A48" s="42"/>
      <c r="B48" s="43" t="s">
        <v>19</v>
      </c>
      <c r="C48" s="44">
        <f>SUM(C40:C47)</f>
        <v>320569</v>
      </c>
      <c r="D48" s="45">
        <f>SUM(D40:D47)</f>
        <v>326543</v>
      </c>
    </row>
    <row r="49" spans="5:5">
      <c r="E49" s="7"/>
    </row>
  </sheetData>
  <pageMargins left="0.23622047244094491" right="0.23622047244094491" top="0" bottom="0" header="0.31496062992125984" footer="0.31496062992125984"/>
  <pageSetup paperSize="9" scale="9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2025-02-11T06:24:00Z</dcterms:modified>
</cp:coreProperties>
</file>