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8"/>
  <c r="E17"/>
  <c r="E16"/>
  <c r="E15"/>
  <c r="E14"/>
  <c r="E13"/>
  <c r="E67" l="1"/>
  <c r="E64"/>
  <c r="E69"/>
  <c r="E68"/>
  <c r="E66"/>
  <c r="E65"/>
  <c r="D57"/>
  <c r="D56"/>
  <c r="E56" s="1"/>
  <c r="D55"/>
  <c r="C57"/>
  <c r="C56"/>
  <c r="C55"/>
  <c r="E55" s="1"/>
  <c r="E59"/>
  <c r="E58"/>
  <c r="E57"/>
  <c r="D9"/>
  <c r="E11" s="1"/>
  <c r="C9"/>
  <c r="E12" s="1"/>
  <c r="E7"/>
  <c r="E22" l="1"/>
  <c r="D60"/>
  <c r="E62" s="1"/>
  <c r="C60"/>
  <c r="E63" s="1"/>
  <c r="E60"/>
  <c r="E71" s="1"/>
  <c r="E9"/>
  <c r="E21" s="1"/>
  <c r="E23" s="1"/>
  <c r="E73" l="1"/>
  <c r="E72"/>
</calcChain>
</file>

<file path=xl/sharedStrings.xml><?xml version="1.0" encoding="utf-8"?>
<sst xmlns="http://schemas.openxmlformats.org/spreadsheetml/2006/main" count="55" uniqueCount="31">
  <si>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</si>
  <si>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</si>
  <si>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</si>
  <si>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</si>
  <si>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</si>
  <si>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</si>
  <si>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</si>
  <si>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</si>
  <si>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</si>
  <si>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</si>
  <si>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</si>
  <si>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</si>
  <si>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</si>
  <si>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д.61/12</t>
  </si>
  <si>
    <t>расходы</t>
  </si>
  <si>
    <t>площадь дома</t>
  </si>
  <si>
    <t>руб.</t>
  </si>
  <si>
    <t>СОИД</t>
  </si>
  <si>
    <t>Содержание ЛК</t>
  </si>
  <si>
    <t>Содержание территории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</si>
  <si>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</si>
  <si>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</si>
  <si>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</si>
  <si>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</si>
  <si>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</si>
  <si>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</si>
  <si>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</si>
  <si>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</si>
  <si>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2021-2022 г.г.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</si>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</sst>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3" fontId="1" fillId="0" borderId="7" xfId="0" applyNumberFormat="1" applyFont="1" applyBorder="1"/>
    <xf numFmtId="3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view="pageLayout" workbookViewId="0">
      <selection sqref="A1:E23"/>
    </sheetView>
  </sheetViews>
  <sheetFormatPr defaultRowHeight="15"/>
  <cols>
    <col min="1" max="1" width="14.7109375" customWidth="1"/>
    <col min="2" max="2" width="30.28515625" customWidth="1"/>
    <col min="3" max="3" width="13" customWidth="1"/>
    <col min="4" max="4" width="10.85546875" customWidth="1"/>
    <col min="5" max="5" width="17.5703125" customWidth="1"/>
  </cols>
  <sheetData>
    <row r="1" spans="1:10">
      <c r="A1" s="1" t="s">
        <v>30</v>
      </c>
    </row>
    <row r="3" spans="1:10">
      <c r="A3" s="15" t="s">
        <v>13</v>
      </c>
      <c r="B3" s="8"/>
      <c r="C3" s="2" t="s">
        <v>0</v>
      </c>
      <c r="D3" s="2" t="s">
        <v>1</v>
      </c>
      <c r="E3" s="12" t="s">
        <v>14</v>
      </c>
    </row>
    <row r="4" spans="1:10">
      <c r="A4" s="3" t="s">
        <v>15</v>
      </c>
      <c r="B4" s="4">
        <v>199.5</v>
      </c>
      <c r="C4" s="5"/>
      <c r="D4" s="5"/>
      <c r="E4" s="16" t="s">
        <v>16</v>
      </c>
    </row>
    <row r="5" spans="1:10">
      <c r="A5" s="6"/>
      <c r="B5" s="7" t="s">
        <v>2</v>
      </c>
      <c r="C5" s="17"/>
      <c r="D5" s="17"/>
      <c r="E5" s="17" t="s">
        <v>5</v>
      </c>
    </row>
    <row r="6" spans="1:10">
      <c r="A6" s="6" t="s">
        <v>7</v>
      </c>
      <c r="B6" s="10"/>
      <c r="C6" s="20">
        <v>19200</v>
      </c>
      <c r="D6" s="20">
        <v>20345</v>
      </c>
      <c r="E6" s="21">
        <v>20345</v>
      </c>
    </row>
    <row r="7" spans="1:10">
      <c r="A7" s="6" t="s">
        <v>17</v>
      </c>
      <c r="B7" s="10"/>
      <c r="C7" s="20">
        <v>8894</v>
      </c>
      <c r="D7" s="20">
        <v>9424</v>
      </c>
      <c r="E7" s="21">
        <f>D7</f>
        <v>9424</v>
      </c>
      <c r="G7" s="14"/>
    </row>
    <row r="8" spans="1:10">
      <c r="A8" s="19" t="s">
        <v>8</v>
      </c>
      <c r="B8" s="10"/>
      <c r="C8" s="18">
        <v>922</v>
      </c>
      <c r="D8" s="20">
        <v>977</v>
      </c>
      <c r="E8" s="21">
        <f>D8</f>
        <v>977</v>
      </c>
    </row>
    <row r="9" spans="1:10">
      <c r="A9" s="6"/>
      <c r="B9" s="7" t="s">
        <v>20</v>
      </c>
      <c r="C9" s="22">
        <f>SUM(C6:C8)</f>
        <v>29016</v>
      </c>
      <c r="D9" s="22">
        <f>SUM(D6:D8)</f>
        <v>30746</v>
      </c>
      <c r="E9" s="13">
        <f>SUM(E6:E8)</f>
        <v>30746</v>
      </c>
    </row>
    <row r="10" spans="1:10">
      <c r="A10" s="9" t="s">
        <v>21</v>
      </c>
      <c r="B10" s="10"/>
      <c r="C10" s="22"/>
      <c r="D10" s="22"/>
      <c r="E10" s="21"/>
    </row>
    <row r="11" spans="1:10">
      <c r="A11" s="9" t="s">
        <v>6</v>
      </c>
      <c r="B11" s="10"/>
      <c r="C11" s="13"/>
      <c r="D11" s="13"/>
      <c r="E11" s="21">
        <f>D9*1%</f>
        <v>307.45999999999998</v>
      </c>
    </row>
    <row r="12" spans="1:10">
      <c r="A12" s="19" t="s">
        <v>25</v>
      </c>
      <c r="B12" s="10"/>
      <c r="C12" s="13"/>
      <c r="D12" s="13"/>
      <c r="E12" s="21">
        <f>C9*15%</f>
        <v>4352.3999999999996</v>
      </c>
    </row>
    <row r="13" spans="1:10">
      <c r="A13" s="19" t="s">
        <v>29</v>
      </c>
      <c r="B13" s="10"/>
      <c r="C13" s="13"/>
      <c r="D13" s="13"/>
      <c r="E13" s="21">
        <f>B4*12.8</f>
        <v>2553.6000000000004</v>
      </c>
    </row>
    <row r="14" spans="1:10">
      <c r="A14" s="19" t="s">
        <v>9</v>
      </c>
      <c r="B14" s="23"/>
      <c r="C14" s="13"/>
      <c r="D14" s="13"/>
      <c r="E14" s="21">
        <f>B4*10.06</f>
        <v>2006.97</v>
      </c>
      <c r="J14" s="14"/>
    </row>
    <row r="15" spans="1:10">
      <c r="A15" s="6" t="s">
        <v>10</v>
      </c>
      <c r="B15" s="10"/>
      <c r="C15" s="13"/>
      <c r="D15" s="13"/>
      <c r="E15" s="21">
        <f>B4*8.08</f>
        <v>1611.96</v>
      </c>
    </row>
    <row r="16" spans="1:10">
      <c r="A16" s="6" t="s">
        <v>22</v>
      </c>
      <c r="B16" s="10"/>
      <c r="C16" s="13"/>
      <c r="D16" s="13"/>
      <c r="E16" s="21">
        <f>B4*6</f>
        <v>1197</v>
      </c>
    </row>
    <row r="17" spans="1:8">
      <c r="A17" s="6" t="s">
        <v>26</v>
      </c>
      <c r="B17" s="10"/>
      <c r="C17" s="13"/>
      <c r="D17" s="13"/>
      <c r="E17" s="21">
        <f>B4*7</f>
        <v>1396.5</v>
      </c>
    </row>
    <row r="18" spans="1:8">
      <c r="A18" s="6" t="s">
        <v>27</v>
      </c>
      <c r="B18" s="10"/>
      <c r="C18" s="13"/>
      <c r="D18" s="13"/>
      <c r="E18" s="21">
        <f>B4*3.71</f>
        <v>740.14499999999998</v>
      </c>
    </row>
    <row r="19" spans="1:8">
      <c r="A19" s="19" t="s">
        <v>23</v>
      </c>
      <c r="B19" s="10"/>
      <c r="C19" s="13"/>
      <c r="D19" s="13"/>
      <c r="E19" s="21">
        <v>3954</v>
      </c>
    </row>
    <row r="20" spans="1:8">
      <c r="A20" s="19"/>
      <c r="B20" s="10"/>
      <c r="C20" s="13"/>
      <c r="D20" s="13"/>
      <c r="E20" s="21"/>
    </row>
    <row r="21" spans="1:8">
      <c r="A21" s="9"/>
      <c r="B21" s="10" t="s">
        <v>24</v>
      </c>
      <c r="C21" s="24"/>
      <c r="D21" s="24"/>
      <c r="E21" s="13">
        <f>E9</f>
        <v>30746</v>
      </c>
    </row>
    <row r="22" spans="1:8">
      <c r="A22" s="9" t="s">
        <v>11</v>
      </c>
      <c r="B22" s="7"/>
      <c r="C22" s="24"/>
      <c r="D22" s="24"/>
      <c r="E22" s="13">
        <f>C9-D9</f>
        <v>-1730</v>
      </c>
      <c r="G22" s="11"/>
      <c r="H22" s="11"/>
    </row>
    <row r="23" spans="1:8">
      <c r="A23" s="25" t="s">
        <v>12</v>
      </c>
      <c r="B23" s="26"/>
      <c r="C23" s="13"/>
      <c r="D23" s="13"/>
      <c r="E23" s="13">
        <f>D9-E21</f>
        <v>0</v>
      </c>
      <c r="G23" s="11"/>
    </row>
    <row r="24" spans="1:8">
      <c r="A24" s="27"/>
      <c r="B24" s="27"/>
      <c r="C24" s="27"/>
      <c r="D24" s="28"/>
      <c r="E24" s="28"/>
      <c r="F24" s="27"/>
    </row>
    <row r="25" spans="1:8">
      <c r="A25" s="27"/>
      <c r="B25" s="27"/>
      <c r="C25" s="27"/>
      <c r="D25" s="27"/>
      <c r="E25" s="27"/>
      <c r="F25" s="27"/>
    </row>
    <row r="26" spans="1:8">
      <c r="A26" s="27"/>
      <c r="B26" s="27"/>
      <c r="C26" s="27"/>
      <c r="D26" s="27"/>
      <c r="E26" s="27"/>
      <c r="F26" s="27"/>
    </row>
    <row r="27" spans="1:8">
      <c r="A27" s="27"/>
      <c r="B27" s="27"/>
      <c r="C27" s="27"/>
      <c r="D27" s="27"/>
      <c r="E27" s="27"/>
      <c r="F27" s="27"/>
    </row>
    <row r="28" spans="1:8">
      <c r="A28" s="27"/>
      <c r="B28" s="27"/>
      <c r="C28" s="27"/>
      <c r="D28" s="27"/>
      <c r="E28" s="27"/>
      <c r="F28" s="27"/>
    </row>
    <row r="50" spans="1:7">
      <c r="A50" s="1" t="s">
        <v>28</v>
      </c>
    </row>
    <row r="52" spans="1:7">
      <c r="A52" s="15" t="s">
        <v>13</v>
      </c>
      <c r="B52" s="8"/>
      <c r="C52" s="2" t="s">
        <v>0</v>
      </c>
      <c r="D52" s="2" t="s">
        <v>1</v>
      </c>
      <c r="E52" s="12" t="s">
        <v>14</v>
      </c>
    </row>
    <row r="53" spans="1:7">
      <c r="A53" s="3" t="s">
        <v>15</v>
      </c>
      <c r="B53" s="4">
        <v>199.5</v>
      </c>
      <c r="C53" s="5"/>
      <c r="D53" s="5"/>
      <c r="E53" s="16" t="s">
        <v>16</v>
      </c>
    </row>
    <row r="54" spans="1:7">
      <c r="A54" s="6"/>
      <c r="B54" s="7" t="s">
        <v>2</v>
      </c>
      <c r="C54" s="17" t="s">
        <v>3</v>
      </c>
      <c r="D54" s="17" t="s">
        <v>4</v>
      </c>
      <c r="E54" s="17" t="s">
        <v>5</v>
      </c>
    </row>
    <row r="55" spans="1:7">
      <c r="A55" s="6" t="s">
        <v>7</v>
      </c>
      <c r="B55" s="10"/>
      <c r="C55" s="20">
        <f>15932+16602</f>
        <v>32534</v>
      </c>
      <c r="D55" s="20">
        <f>15874+16140</f>
        <v>32014</v>
      </c>
      <c r="E55" s="21">
        <f>C55*40%+6662</f>
        <v>19675.599999999999</v>
      </c>
    </row>
    <row r="56" spans="1:7">
      <c r="A56" s="6" t="s">
        <v>17</v>
      </c>
      <c r="B56" s="10"/>
      <c r="C56" s="20">
        <f>10689+7697</f>
        <v>18386</v>
      </c>
      <c r="D56" s="20">
        <f>11214+7481</f>
        <v>18695</v>
      </c>
      <c r="E56" s="21">
        <f>D56</f>
        <v>18695</v>
      </c>
    </row>
    <row r="57" spans="1:7">
      <c r="A57" s="19" t="s">
        <v>8</v>
      </c>
      <c r="B57" s="10"/>
      <c r="C57" s="18">
        <f>778+802</f>
        <v>1580</v>
      </c>
      <c r="D57" s="20">
        <f>776+780</f>
        <v>1556</v>
      </c>
      <c r="E57" s="21">
        <f>C57</f>
        <v>1580</v>
      </c>
    </row>
    <row r="58" spans="1:7">
      <c r="A58" s="6" t="s">
        <v>18</v>
      </c>
      <c r="B58" s="10"/>
      <c r="C58" s="20"/>
      <c r="D58" s="20"/>
      <c r="E58" s="21">
        <f>D58</f>
        <v>0</v>
      </c>
      <c r="G58" s="14"/>
    </row>
    <row r="59" spans="1:7">
      <c r="A59" s="6" t="s">
        <v>19</v>
      </c>
      <c r="B59" s="10"/>
      <c r="C59" s="20"/>
      <c r="D59" s="20"/>
      <c r="E59" s="21">
        <f>D59</f>
        <v>0</v>
      </c>
    </row>
    <row r="60" spans="1:7">
      <c r="A60" s="6"/>
      <c r="B60" s="7" t="s">
        <v>20</v>
      </c>
      <c r="C60" s="22">
        <f>SUM(C55:C59)</f>
        <v>52500</v>
      </c>
      <c r="D60" s="22">
        <f>SUM(D55:D59)</f>
        <v>52265</v>
      </c>
      <c r="E60" s="13">
        <f>SUM(E55:E59)</f>
        <v>39950.6</v>
      </c>
    </row>
    <row r="61" spans="1:7">
      <c r="A61" s="9" t="s">
        <v>21</v>
      </c>
      <c r="B61" s="10"/>
      <c r="C61" s="22"/>
      <c r="D61" s="22"/>
      <c r="E61" s="21"/>
    </row>
    <row r="62" spans="1:7">
      <c r="A62" s="9" t="s">
        <v>6</v>
      </c>
      <c r="B62" s="10"/>
      <c r="C62" s="13"/>
      <c r="D62" s="13"/>
      <c r="E62" s="21">
        <f>D60*1%</f>
        <v>522.65</v>
      </c>
    </row>
    <row r="63" spans="1:7">
      <c r="A63" s="19" t="s">
        <v>25</v>
      </c>
      <c r="B63" s="10"/>
      <c r="C63" s="13"/>
      <c r="D63" s="13"/>
      <c r="E63" s="21">
        <f>C60*15%</f>
        <v>7875</v>
      </c>
    </row>
    <row r="64" spans="1:7">
      <c r="A64" s="19" t="s">
        <v>9</v>
      </c>
      <c r="B64" s="23"/>
      <c r="C64" s="13"/>
      <c r="D64" s="13"/>
      <c r="E64" s="21">
        <f>B53*6.5*2</f>
        <v>2593.5</v>
      </c>
    </row>
    <row r="65" spans="1:6">
      <c r="A65" s="6" t="s">
        <v>10</v>
      </c>
      <c r="B65" s="10"/>
      <c r="C65" s="13"/>
      <c r="D65" s="13"/>
      <c r="E65" s="21">
        <f>B53*6.63*2</f>
        <v>2645.37</v>
      </c>
    </row>
    <row r="66" spans="1:6">
      <c r="A66" s="6" t="s">
        <v>22</v>
      </c>
      <c r="B66" s="10"/>
      <c r="C66" s="13"/>
      <c r="D66" s="13"/>
      <c r="E66" s="21">
        <f>B53*4.53*2</f>
        <v>1807.47</v>
      </c>
    </row>
    <row r="67" spans="1:6">
      <c r="A67" s="6" t="s">
        <v>26</v>
      </c>
      <c r="B67" s="10"/>
      <c r="C67" s="13"/>
      <c r="D67" s="13"/>
      <c r="E67" s="21">
        <f>B53*6.12*2</f>
        <v>2441.88</v>
      </c>
    </row>
    <row r="68" spans="1:6">
      <c r="A68" s="6" t="s">
        <v>27</v>
      </c>
      <c r="B68" s="10"/>
      <c r="C68" s="13"/>
      <c r="D68" s="13"/>
      <c r="E68" s="21">
        <f>B53*1.88*2</f>
        <v>750.12</v>
      </c>
    </row>
    <row r="69" spans="1:6">
      <c r="A69" s="19" t="s">
        <v>23</v>
      </c>
      <c r="B69" s="10"/>
      <c r="C69" s="13"/>
      <c r="D69" s="13"/>
      <c r="E69" s="21">
        <f>2965+3756</f>
        <v>6721</v>
      </c>
    </row>
    <row r="70" spans="1:6">
      <c r="A70" s="19"/>
      <c r="B70" s="10"/>
      <c r="C70" s="13"/>
      <c r="D70" s="13"/>
      <c r="E70" s="21"/>
    </row>
    <row r="71" spans="1:6">
      <c r="A71" s="9"/>
      <c r="B71" s="10" t="s">
        <v>24</v>
      </c>
      <c r="C71" s="24"/>
      <c r="D71" s="24"/>
      <c r="E71" s="13">
        <f>E60</f>
        <v>39950.6</v>
      </c>
    </row>
    <row r="72" spans="1:6">
      <c r="A72" s="9" t="s">
        <v>11</v>
      </c>
      <c r="B72" s="7"/>
      <c r="C72" s="24"/>
      <c r="D72" s="24"/>
      <c r="E72" s="13">
        <f>C60-D60</f>
        <v>235</v>
      </c>
    </row>
    <row r="73" spans="1:6">
      <c r="A73" s="25" t="s">
        <v>12</v>
      </c>
      <c r="B73" s="26"/>
      <c r="C73" s="13"/>
      <c r="D73" s="13"/>
      <c r="E73" s="13">
        <f>D60-E71</f>
        <v>12314.400000000001</v>
      </c>
    </row>
    <row r="74" spans="1:6">
      <c r="A74" s="27"/>
      <c r="B74" s="27"/>
      <c r="C74" s="27"/>
      <c r="D74" s="28"/>
      <c r="E74" s="28"/>
      <c r="F74" s="27"/>
    </row>
    <row r="75" spans="1:6">
      <c r="A75" s="27"/>
      <c r="B75" s="27"/>
      <c r="C75" s="27"/>
      <c r="D75" s="27"/>
      <c r="E75" s="27"/>
      <c r="F75" s="2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2025-02-18T06:09:14Z</dcterms:modified>
</cp:coreProperties>
</file>