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13"/>
  <c r="E24"/>
  <c r="E9"/>
  <c r="E20"/>
  <c r="E19"/>
  <c r="E18"/>
  <c r="E17"/>
  <c r="E16"/>
  <c r="E14"/>
  <c r="E7"/>
  <c r="E15"/>
  <c r="D26"/>
  <c r="C26"/>
  <c r="E25"/>
  <c r="E23"/>
  <c r="D10"/>
  <c r="C10"/>
  <c r="E8"/>
  <c r="E26" l="1"/>
  <c r="E28"/>
  <c r="E12"/>
  <c r="E10"/>
  <c r="E27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<sst xmlns="http://schemas.openxmlformats.org/spreadsheetml/2006/main" count="34" uniqueCount="34">
  <si>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</si>
  <si>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</si>
  <si>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налог на доход</t>
  </si>
  <si>
    <t>текущий ремонт</t>
  </si>
  <si>
    <t>ул.Киевская д.53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</si>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</sst>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2" fillId="0" borderId="5" xfId="0" applyFont="1" applyBorder="1"/>
    <xf numFmtId="0" fontId="1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view="pageLayout" workbookViewId="0">
      <selection sqref="A1:E30"/>
    </sheetView>
  </sheetViews>
  <sheetFormatPr defaultRowHeight="15"/>
  <cols>
    <col min="1" max="1" width="14.42578125" customWidth="1"/>
    <col min="2" max="2" width="37.85546875" customWidth="1"/>
    <col min="3" max="3" width="13.5703125" customWidth="1"/>
    <col min="4" max="4" width="10.5703125" customWidth="1"/>
    <col min="5" max="5" width="17" customWidth="1"/>
    <col min="7" max="7" width="9.7109375" bestFit="1" customWidth="1"/>
    <col min="9" max="9" width="10.5703125" customWidth="1"/>
    <col min="10" max="10" width="10.7109375" customWidth="1"/>
  </cols>
  <sheetData>
    <row r="1" spans="1:13">
      <c r="A1" s="1" t="s">
        <v>33</v>
      </c>
    </row>
    <row r="3" spans="1:13">
      <c r="A3" s="8" t="s">
        <v>4</v>
      </c>
      <c r="B3" s="9"/>
      <c r="C3" s="2" t="s">
        <v>0</v>
      </c>
      <c r="D3" s="2" t="s">
        <v>1</v>
      </c>
      <c r="E3" s="7" t="s">
        <v>12</v>
      </c>
    </row>
    <row r="4" spans="1:13">
      <c r="A4" s="3" t="s">
        <v>13</v>
      </c>
      <c r="B4" s="4">
        <v>2381.9</v>
      </c>
      <c r="C4" s="5"/>
      <c r="D4" s="5"/>
      <c r="E4" s="10" t="s">
        <v>14</v>
      </c>
    </row>
    <row r="5" spans="1:13">
      <c r="A5" s="11"/>
      <c r="B5" s="12" t="s">
        <v>15</v>
      </c>
      <c r="C5" s="13" t="s">
        <v>16</v>
      </c>
      <c r="D5" s="13" t="s">
        <v>17</v>
      </c>
      <c r="E5" s="13" t="s">
        <v>18</v>
      </c>
    </row>
    <row r="6" spans="1:13">
      <c r="A6" s="11" t="s">
        <v>3</v>
      </c>
      <c r="B6" s="16"/>
      <c r="C6" s="17">
        <v>241953</v>
      </c>
      <c r="D6" s="17">
        <v>262042</v>
      </c>
      <c r="E6" s="18">
        <f>C6*30%+158065</f>
        <v>230650.9</v>
      </c>
    </row>
    <row r="7" spans="1:13">
      <c r="A7" s="11" t="s">
        <v>19</v>
      </c>
      <c r="B7" s="16"/>
      <c r="C7" s="17">
        <v>320128</v>
      </c>
      <c r="D7" s="17">
        <v>333430</v>
      </c>
      <c r="E7" s="18">
        <f>D7</f>
        <v>333430</v>
      </c>
      <c r="F7" s="31"/>
    </row>
    <row r="8" spans="1:13">
      <c r="A8" s="11" t="s">
        <v>26</v>
      </c>
      <c r="B8" s="16"/>
      <c r="C8" s="17"/>
      <c r="D8" s="17"/>
      <c r="E8" s="18">
        <f>D8</f>
        <v>0</v>
      </c>
      <c r="M8" s="31"/>
    </row>
    <row r="9" spans="1:13">
      <c r="A9" s="15" t="s">
        <v>5</v>
      </c>
      <c r="B9" s="16"/>
      <c r="C9" s="14">
        <v>11004</v>
      </c>
      <c r="D9" s="17">
        <v>11932</v>
      </c>
      <c r="E9" s="18">
        <f>D9</f>
        <v>11932</v>
      </c>
    </row>
    <row r="10" spans="1:13">
      <c r="A10" s="11"/>
      <c r="B10" s="12" t="s">
        <v>20</v>
      </c>
      <c r="C10" s="19">
        <f>SUM(C6:C9)</f>
        <v>573085</v>
      </c>
      <c r="D10" s="19">
        <f>SUM(D6:D9)</f>
        <v>607404</v>
      </c>
      <c r="E10" s="20">
        <f>SUM(E6:E9)</f>
        <v>576012.9</v>
      </c>
    </row>
    <row r="11" spans="1:13">
      <c r="A11" s="21" t="s">
        <v>21</v>
      </c>
      <c r="B11" s="16"/>
      <c r="C11" s="19"/>
      <c r="D11" s="19"/>
      <c r="E11" s="18"/>
      <c r="F11" s="31"/>
    </row>
    <row r="12" spans="1:13">
      <c r="A12" s="21" t="s">
        <v>2</v>
      </c>
      <c r="B12" s="16"/>
      <c r="C12" s="20"/>
      <c r="D12" s="20"/>
      <c r="E12" s="18">
        <f>(D26+D10)*1%</f>
        <v>6395.9400000000005</v>
      </c>
    </row>
    <row r="13" spans="1:13">
      <c r="A13" s="21" t="s">
        <v>27</v>
      </c>
      <c r="B13" s="16"/>
      <c r="C13" s="20"/>
      <c r="D13" s="20"/>
      <c r="E13" s="18">
        <f>C10*18%</f>
        <v>103155.3</v>
      </c>
    </row>
    <row r="14" spans="1:13">
      <c r="A14" s="15" t="s">
        <v>31</v>
      </c>
      <c r="B14" s="16"/>
      <c r="C14" s="20"/>
      <c r="D14" s="20"/>
      <c r="E14" s="18">
        <f>7.56*B4*12</f>
        <v>216085.96799999999</v>
      </c>
    </row>
    <row r="15" spans="1:13">
      <c r="A15" s="15" t="s">
        <v>32</v>
      </c>
      <c r="B15" s="16"/>
      <c r="C15" s="20"/>
      <c r="D15" s="20"/>
      <c r="E15" s="18">
        <f>B4*12.8</f>
        <v>30488.320000000003</v>
      </c>
      <c r="F15" s="31"/>
    </row>
    <row r="16" spans="1:13">
      <c r="A16" s="15" t="s">
        <v>6</v>
      </c>
      <c r="B16" s="22"/>
      <c r="C16" s="20"/>
      <c r="D16" s="20"/>
      <c r="E16" s="18">
        <f>B4*10.06</f>
        <v>23961.914000000001</v>
      </c>
    </row>
    <row r="17" spans="1:10">
      <c r="A17" s="11" t="s">
        <v>7</v>
      </c>
      <c r="B17" s="16"/>
      <c r="C17" s="20"/>
      <c r="D17" s="20"/>
      <c r="E17" s="18">
        <f>B4*8.08</f>
        <v>19245.752</v>
      </c>
    </row>
    <row r="18" spans="1:10">
      <c r="A18" s="11" t="s">
        <v>22</v>
      </c>
      <c r="B18" s="16"/>
      <c r="C18" s="20"/>
      <c r="D18" s="20"/>
      <c r="E18" s="18">
        <f>B4*6</f>
        <v>14291.400000000001</v>
      </c>
      <c r="J18" s="31"/>
    </row>
    <row r="19" spans="1:10">
      <c r="A19" s="11" t="s">
        <v>28</v>
      </c>
      <c r="B19" s="16"/>
      <c r="C19" s="20"/>
      <c r="D19" s="20"/>
      <c r="E19" s="18">
        <f>B4*7</f>
        <v>16673.3</v>
      </c>
    </row>
    <row r="20" spans="1:10">
      <c r="A20" s="11" t="s">
        <v>29</v>
      </c>
      <c r="B20" s="16"/>
      <c r="C20" s="20"/>
      <c r="D20" s="20"/>
      <c r="E20" s="18">
        <f>B4*3.71</f>
        <v>8836.8490000000002</v>
      </c>
    </row>
    <row r="21" spans="1:10">
      <c r="A21" s="15" t="s">
        <v>23</v>
      </c>
      <c r="B21" s="16"/>
      <c r="C21" s="20"/>
      <c r="D21" s="20"/>
      <c r="E21" s="18">
        <v>52360</v>
      </c>
    </row>
    <row r="22" spans="1:10">
      <c r="A22" s="15"/>
      <c r="B22" s="16"/>
      <c r="C22" s="20"/>
      <c r="D22" s="20"/>
      <c r="E22" s="18"/>
    </row>
    <row r="23" spans="1:10">
      <c r="A23" s="11" t="s">
        <v>30</v>
      </c>
      <c r="B23" s="16"/>
      <c r="C23" s="20">
        <v>6345</v>
      </c>
      <c r="D23" s="20">
        <v>5410</v>
      </c>
      <c r="E23" s="18">
        <f>C23</f>
        <v>6345</v>
      </c>
    </row>
    <row r="24" spans="1:10">
      <c r="A24" s="21" t="s">
        <v>8</v>
      </c>
      <c r="B24" s="12"/>
      <c r="C24" s="23">
        <v>21047</v>
      </c>
      <c r="D24" s="23">
        <v>23011</v>
      </c>
      <c r="E24" s="23">
        <f>D24</f>
        <v>23011</v>
      </c>
    </row>
    <row r="25" spans="1:10">
      <c r="A25" s="21" t="s">
        <v>9</v>
      </c>
      <c r="B25" s="12"/>
      <c r="C25" s="23">
        <v>4429</v>
      </c>
      <c r="D25" s="23">
        <v>3769</v>
      </c>
      <c r="E25" s="23">
        <f>C25</f>
        <v>4429</v>
      </c>
    </row>
    <row r="26" spans="1:10">
      <c r="A26" s="21"/>
      <c r="B26" s="16" t="s">
        <v>24</v>
      </c>
      <c r="C26" s="20">
        <f>SUM(C23:C25)</f>
        <v>31821</v>
      </c>
      <c r="D26" s="20">
        <f>SUM(D23:D25)</f>
        <v>32190</v>
      </c>
      <c r="E26" s="20">
        <f>SUM(E23:E25)</f>
        <v>33785</v>
      </c>
    </row>
    <row r="27" spans="1:10">
      <c r="A27" s="21"/>
      <c r="B27" s="16" t="s">
        <v>25</v>
      </c>
      <c r="C27" s="23"/>
      <c r="D27" s="23"/>
      <c r="E27" s="20">
        <f>E10+E26</f>
        <v>609797.9</v>
      </c>
    </row>
    <row r="28" spans="1:10">
      <c r="A28" s="21" t="s">
        <v>10</v>
      </c>
      <c r="B28" s="12"/>
      <c r="C28" s="23"/>
      <c r="D28" s="23"/>
      <c r="E28" s="20">
        <f>C10-D10</f>
        <v>-34319</v>
      </c>
      <c r="G28" s="6"/>
    </row>
    <row r="29" spans="1:10">
      <c r="A29" s="24"/>
      <c r="B29" s="25"/>
      <c r="C29" s="26"/>
      <c r="D29" s="26"/>
      <c r="E29" s="26"/>
    </row>
    <row r="30" spans="1:10">
      <c r="A30" s="27" t="s">
        <v>11</v>
      </c>
      <c r="B30" s="28"/>
      <c r="C30" s="20"/>
      <c r="D30" s="20"/>
      <c r="E30" s="20"/>
    </row>
    <row r="31" spans="1:10">
      <c r="A31" s="29"/>
      <c r="B31" s="29"/>
      <c r="C31" s="29"/>
      <c r="D31" s="30"/>
      <c r="E31" s="30"/>
      <c r="G31" s="6"/>
    </row>
    <row r="32" spans="1:10">
      <c r="A32" s="29"/>
      <c r="B32" s="29"/>
      <c r="C32" s="29"/>
      <c r="D32" s="30"/>
      <c r="E32" s="30"/>
    </row>
    <row r="33" spans="1:5">
      <c r="A33" s="29"/>
      <c r="B33" s="29"/>
      <c r="C33" s="29"/>
      <c r="D33" s="30"/>
      <c r="E33" s="30"/>
    </row>
    <row r="34" spans="1:5">
      <c r="A34" s="29"/>
      <c r="B34" s="29"/>
      <c r="C34" s="29"/>
      <c r="D34" s="30"/>
      <c r="E34" s="30"/>
    </row>
    <row r="35" spans="1:5">
      <c r="B35" s="29"/>
      <c r="C35" s="29"/>
    </row>
  </sheetData>
  <pageMargins left="0.23622047244094491" right="0.23622047244094491" top="0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2025-02-13T12:06:50Z</dcterms:modified>
</cp:coreProperties>
</file>