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3" sheetId="3" r:id="rId2"/>
  </sheets>
  <calcPr calcId="124519"/>
</workbook>
</file>

<file path=xl/calcChain.xml><?xml version="1.0" encoding="utf-8"?>
<calcChain xmlns="http://schemas.openxmlformats.org/spreadsheetml/2006/main">
  <c r="E12" i="1"/>
  <c r="E30"/>
  <c r="E19"/>
  <c r="E18"/>
  <c r="E17"/>
  <c r="E16"/>
  <c r="E15"/>
  <c r="E13"/>
  <c r="E8"/>
  <c r="E14"/>
  <c r="D28"/>
  <c r="C28"/>
  <c r="E27"/>
  <c r="E26"/>
  <c r="E25"/>
  <c r="E24"/>
  <c r="E23"/>
  <c r="E22"/>
  <c r="D9"/>
  <c r="C9"/>
  <c r="E7"/>
  <c r="E9" l="1"/>
  <c r="E28"/>
  <c r="E11"/>
  <c r="E29" l="1"/>
</calcChain>
</file>

<file path=xl/sharedStrings.xml><?xml version="1.0" encoding="utf-8"?>
<sst xmlns="http://schemas.openxmlformats.org/spreadsheetml/2006/main" count="34" uniqueCount="34">
  <si>
    <t>Начислено</t>
  </si>
  <si>
    <t>Оплачено</t>
  </si>
  <si>
    <t>гр.1</t>
  </si>
  <si>
    <t>гр.5</t>
  </si>
  <si>
    <t>налог на доход</t>
  </si>
  <si>
    <t>текущий ремонт</t>
  </si>
  <si>
    <t>Техническое обслуживание ВДГО</t>
  </si>
  <si>
    <t>Аварийная служба</t>
  </si>
  <si>
    <t>Услуги ЕИРЦ</t>
  </si>
  <si>
    <t>СОИ электроэнергия</t>
  </si>
  <si>
    <t>СОИ ХВС</t>
  </si>
  <si>
    <t>задолженность населения на конец отчетного периода</t>
  </si>
  <si>
    <t>остаток, перерасход на конец отчетного периода</t>
  </si>
  <si>
    <t>расходы</t>
  </si>
  <si>
    <t>площадь дома</t>
  </si>
  <si>
    <t>руб.</t>
  </si>
  <si>
    <t>СОИД</t>
  </si>
  <si>
    <t>Всего:</t>
  </si>
  <si>
    <t>расходы в т.ч.</t>
  </si>
  <si>
    <t>прочие расходы(  мед.услуги,спец.оценка,связь,кадры и.т.д)</t>
  </si>
  <si>
    <t>работы,материалы</t>
  </si>
  <si>
    <t>ГВС СОИ(к-т на тепловую энергию)</t>
  </si>
  <si>
    <t>ГВС СОИ ( к-т на холодную воду)</t>
  </si>
  <si>
    <t>Эл.энергия ИТП</t>
  </si>
  <si>
    <t>ИТОГО расходы:</t>
  </si>
  <si>
    <t>ул.Смоленская д.2б</t>
  </si>
  <si>
    <t>Управление МКД</t>
  </si>
  <si>
    <t>аренда</t>
  </si>
  <si>
    <t>автотранспортные расходы</t>
  </si>
  <si>
    <t>СОИ водоотведение</t>
  </si>
  <si>
    <t>ВСЕГО СОИ</t>
  </si>
  <si>
    <t>содержание лестничных клеток и придомовой территории</t>
  </si>
  <si>
    <t>услуги по эксплуатации,ремонту,содержаниюОИД</t>
  </si>
  <si>
    <t>Отчет об исполнении ООО"Наш Лужский  Дом" договора управления  за 2024 год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</si>
</sst>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3" xfId="0" applyBorder="1"/>
    <xf numFmtId="0" fontId="1" fillId="0" borderId="2" xfId="0" applyFont="1" applyBorder="1"/>
    <xf numFmtId="4" fontId="0" fillId="0" borderId="0" xfId="0" applyNumberFormat="1"/>
    <xf numFmtId="3" fontId="0" fillId="0" borderId="4" xfId="0" applyNumberFormat="1" applyBorder="1"/>
    <xf numFmtId="0" fontId="2" fillId="0" borderId="5" xfId="0" applyFont="1" applyBorder="1"/>
    <xf numFmtId="0" fontId="1" fillId="0" borderId="6" xfId="0" applyFont="1" applyBorder="1"/>
    <xf numFmtId="0" fontId="0" fillId="0" borderId="1" xfId="0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0" fillId="0" borderId="9" xfId="0" applyBorder="1"/>
    <xf numFmtId="0" fontId="0" fillId="0" borderId="9" xfId="0" applyBorder="1" applyAlignment="1">
      <alignment horizontal="center"/>
    </xf>
    <xf numFmtId="0" fontId="0" fillId="0" borderId="10" xfId="0" applyBorder="1"/>
    <xf numFmtId="0" fontId="0" fillId="0" borderId="11" xfId="0" applyBorder="1"/>
    <xf numFmtId="0" fontId="0" fillId="0" borderId="12" xfId="0" applyBorder="1" applyAlignment="1">
      <alignment horizontal="center"/>
    </xf>
    <xf numFmtId="3" fontId="0" fillId="0" borderId="12" xfId="0" applyNumberFormat="1" applyBorder="1" applyAlignment="1">
      <alignment horizontal="center"/>
    </xf>
    <xf numFmtId="0" fontId="0" fillId="0" borderId="10" xfId="0" applyFont="1" applyBorder="1"/>
    <xf numFmtId="0" fontId="1" fillId="0" borderId="11" xfId="0" applyFont="1" applyBorder="1"/>
    <xf numFmtId="3" fontId="0" fillId="0" borderId="12" xfId="0" applyNumberFormat="1" applyFont="1" applyBorder="1" applyAlignment="1">
      <alignment horizontal="center"/>
    </xf>
    <xf numFmtId="3" fontId="0" fillId="0" borderId="12" xfId="0" applyNumberFormat="1" applyFont="1" applyBorder="1"/>
    <xf numFmtId="3" fontId="1" fillId="0" borderId="12" xfId="0" applyNumberFormat="1" applyFont="1" applyBorder="1" applyAlignment="1">
      <alignment horizontal="center"/>
    </xf>
    <xf numFmtId="3" fontId="1" fillId="0" borderId="12" xfId="0" applyNumberFormat="1" applyFont="1" applyBorder="1"/>
    <xf numFmtId="0" fontId="1" fillId="0" borderId="10" xfId="0" applyFont="1" applyBorder="1"/>
    <xf numFmtId="0" fontId="0" fillId="0" borderId="11" xfId="0" applyFont="1" applyBorder="1"/>
    <xf numFmtId="3" fontId="0" fillId="0" borderId="12" xfId="0" applyNumberFormat="1" applyBorder="1"/>
    <xf numFmtId="0" fontId="3" fillId="0" borderId="10" xfId="0" applyFont="1" applyBorder="1"/>
    <xf numFmtId="0" fontId="1" fillId="0" borderId="10" xfId="0" applyFont="1" applyBorder="1" applyAlignment="1"/>
    <xf numFmtId="0" fontId="1" fillId="0" borderId="11" xfId="0" applyFont="1" applyBorder="1" applyAlignment="1"/>
    <xf numFmtId="3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1"/>
  <sheetViews>
    <sheetView tabSelected="1" view="pageLayout" workbookViewId="0">
      <selection sqref="A1:E32"/>
    </sheetView>
  </sheetViews>
  <sheetFormatPr defaultRowHeight="15"/>
  <cols>
    <col min="1" max="1" width="14" customWidth="1"/>
    <col min="2" max="2" width="38.140625" customWidth="1"/>
    <col min="3" max="3" width="12.5703125" customWidth="1"/>
    <col min="4" max="4" width="10.85546875" customWidth="1"/>
    <col min="5" max="5" width="14.7109375" customWidth="1"/>
    <col min="9" max="10" width="10" bestFit="1" customWidth="1"/>
  </cols>
  <sheetData>
    <row r="1" spans="1:7">
      <c r="A1" s="1" t="s">
        <v>33</v>
      </c>
    </row>
    <row r="3" spans="1:7">
      <c r="A3" s="7" t="s">
        <v>25</v>
      </c>
      <c r="B3" s="8"/>
      <c r="C3" s="2" t="s">
        <v>0</v>
      </c>
      <c r="D3" s="2" t="s">
        <v>1</v>
      </c>
      <c r="E3" s="9" t="s">
        <v>13</v>
      </c>
    </row>
    <row r="4" spans="1:7">
      <c r="A4" s="10" t="s">
        <v>14</v>
      </c>
      <c r="B4" s="11">
        <v>1331.6</v>
      </c>
      <c r="C4" s="12"/>
      <c r="D4" s="12"/>
      <c r="E4" s="13" t="s">
        <v>15</v>
      </c>
    </row>
    <row r="5" spans="1:7">
      <c r="A5" s="14"/>
      <c r="B5" s="15" t="s">
        <v>2</v>
      </c>
      <c r="C5" s="16"/>
      <c r="D5" s="16"/>
      <c r="E5" s="16" t="s">
        <v>3</v>
      </c>
    </row>
    <row r="6" spans="1:7">
      <c r="A6" s="14" t="s">
        <v>5</v>
      </c>
      <c r="B6" s="19"/>
      <c r="C6" s="20">
        <v>135264</v>
      </c>
      <c r="D6" s="20">
        <v>124568</v>
      </c>
      <c r="E6" s="21">
        <v>112299</v>
      </c>
    </row>
    <row r="7" spans="1:7">
      <c r="A7" s="14" t="s">
        <v>16</v>
      </c>
      <c r="B7" s="19"/>
      <c r="C7" s="20">
        <v>178967</v>
      </c>
      <c r="D7" s="20">
        <v>164865</v>
      </c>
      <c r="E7" s="21">
        <f>D7</f>
        <v>164865</v>
      </c>
    </row>
    <row r="8" spans="1:7">
      <c r="A8" s="18" t="s">
        <v>6</v>
      </c>
      <c r="B8" s="19"/>
      <c r="C8" s="17">
        <v>5987</v>
      </c>
      <c r="D8" s="20">
        <v>5528</v>
      </c>
      <c r="E8" s="21">
        <f>C8</f>
        <v>5987</v>
      </c>
      <c r="F8" s="30"/>
    </row>
    <row r="9" spans="1:7">
      <c r="A9" s="14"/>
      <c r="B9" s="15" t="s">
        <v>17</v>
      </c>
      <c r="C9" s="22">
        <f>SUM(C6:C8)</f>
        <v>320218</v>
      </c>
      <c r="D9" s="22">
        <f>SUM(D6:D8)</f>
        <v>294961</v>
      </c>
      <c r="E9" s="23">
        <f>SUM(E6:E8)</f>
        <v>283151</v>
      </c>
      <c r="G9" s="30"/>
    </row>
    <row r="10" spans="1:7">
      <c r="A10" s="24" t="s">
        <v>18</v>
      </c>
      <c r="B10" s="19"/>
      <c r="C10" s="22"/>
      <c r="D10" s="22"/>
      <c r="E10" s="21"/>
    </row>
    <row r="11" spans="1:7">
      <c r="A11" s="24" t="s">
        <v>4</v>
      </c>
      <c r="B11" s="19"/>
      <c r="C11" s="23"/>
      <c r="D11" s="23"/>
      <c r="E11" s="21">
        <f>(D28+D9)*1%</f>
        <v>3122.82</v>
      </c>
    </row>
    <row r="12" spans="1:7">
      <c r="A12" s="18" t="s">
        <v>26</v>
      </c>
      <c r="B12" s="19"/>
      <c r="C12" s="23"/>
      <c r="D12" s="23"/>
      <c r="E12" s="21">
        <f>C9*18%</f>
        <v>57639.24</v>
      </c>
    </row>
    <row r="13" spans="1:7">
      <c r="A13" s="18" t="s">
        <v>31</v>
      </c>
      <c r="B13" s="19"/>
      <c r="C13" s="23"/>
      <c r="D13" s="23"/>
      <c r="E13" s="21">
        <f>B4*7.56*12</f>
        <v>120802.75199999998</v>
      </c>
    </row>
    <row r="14" spans="1:7">
      <c r="A14" s="18" t="s">
        <v>32</v>
      </c>
      <c r="B14" s="19"/>
      <c r="C14" s="23"/>
      <c r="D14" s="23"/>
      <c r="E14" s="21">
        <f>B4*12.8</f>
        <v>17044.48</v>
      </c>
    </row>
    <row r="15" spans="1:7">
      <c r="A15" s="18" t="s">
        <v>7</v>
      </c>
      <c r="B15" s="25"/>
      <c r="C15" s="23"/>
      <c r="D15" s="23"/>
      <c r="E15" s="21">
        <f>B4*10.06</f>
        <v>13395.896000000001</v>
      </c>
    </row>
    <row r="16" spans="1:7">
      <c r="A16" s="14" t="s">
        <v>8</v>
      </c>
      <c r="B16" s="19"/>
      <c r="C16" s="23"/>
      <c r="D16" s="23"/>
      <c r="E16" s="21">
        <f>B4*8.08</f>
        <v>10759.328</v>
      </c>
    </row>
    <row r="17" spans="1:7">
      <c r="A17" s="14" t="s">
        <v>19</v>
      </c>
      <c r="B17" s="19"/>
      <c r="C17" s="23"/>
      <c r="D17" s="23"/>
      <c r="E17" s="21">
        <f>B4*6</f>
        <v>7989.5999999999995</v>
      </c>
    </row>
    <row r="18" spans="1:7">
      <c r="A18" s="14" t="s">
        <v>27</v>
      </c>
      <c r="B18" s="19"/>
      <c r="C18" s="23"/>
      <c r="D18" s="23"/>
      <c r="E18" s="21">
        <f>B4*7</f>
        <v>9321.1999999999989</v>
      </c>
    </row>
    <row r="19" spans="1:7">
      <c r="A19" s="14" t="s">
        <v>28</v>
      </c>
      <c r="B19" s="19"/>
      <c r="C19" s="23"/>
      <c r="D19" s="23"/>
      <c r="E19" s="21">
        <f>B4*3.71</f>
        <v>4940.2359999999999</v>
      </c>
    </row>
    <row r="20" spans="1:7">
      <c r="A20" s="18" t="s">
        <v>20</v>
      </c>
      <c r="B20" s="19"/>
      <c r="C20" s="23"/>
      <c r="D20" s="23"/>
      <c r="E20" s="21">
        <v>32148</v>
      </c>
    </row>
    <row r="21" spans="1:7">
      <c r="A21" s="18"/>
      <c r="B21" s="19"/>
      <c r="C21" s="23"/>
      <c r="D21" s="23"/>
      <c r="E21" s="21"/>
    </row>
    <row r="22" spans="1:7" ht="15.75">
      <c r="A22" s="27" t="s">
        <v>10</v>
      </c>
      <c r="B22" s="15"/>
      <c r="C22" s="26">
        <v>1395</v>
      </c>
      <c r="D22" s="26">
        <v>1161</v>
      </c>
      <c r="E22" s="26">
        <f t="shared" ref="E22:E27" si="0">C22</f>
        <v>1395</v>
      </c>
    </row>
    <row r="23" spans="1:7" ht="15.75">
      <c r="A23" s="27" t="s">
        <v>29</v>
      </c>
      <c r="B23" s="15"/>
      <c r="C23" s="26">
        <v>5373</v>
      </c>
      <c r="D23" s="26">
        <v>4595</v>
      </c>
      <c r="E23" s="26">
        <f t="shared" si="0"/>
        <v>5373</v>
      </c>
    </row>
    <row r="24" spans="1:7">
      <c r="A24" s="24" t="s">
        <v>9</v>
      </c>
      <c r="B24" s="15"/>
      <c r="C24" s="26">
        <v>3831</v>
      </c>
      <c r="D24" s="26">
        <v>3441</v>
      </c>
      <c r="E24" s="26">
        <f t="shared" si="0"/>
        <v>3831</v>
      </c>
    </row>
    <row r="25" spans="1:7">
      <c r="A25" s="4" t="s">
        <v>21</v>
      </c>
      <c r="B25" s="3"/>
      <c r="C25" s="6">
        <v>8272</v>
      </c>
      <c r="D25" s="6">
        <v>7112</v>
      </c>
      <c r="E25" s="6">
        <f t="shared" si="0"/>
        <v>8272</v>
      </c>
    </row>
    <row r="26" spans="1:7">
      <c r="A26" s="24" t="s">
        <v>22</v>
      </c>
      <c r="B26" s="15"/>
      <c r="C26" s="26">
        <v>1186</v>
      </c>
      <c r="D26" s="26">
        <v>1012</v>
      </c>
      <c r="E26" s="26">
        <f t="shared" si="0"/>
        <v>1186</v>
      </c>
    </row>
    <row r="27" spans="1:7">
      <c r="A27" s="4" t="s">
        <v>23</v>
      </c>
      <c r="B27" s="3"/>
      <c r="C27" s="6"/>
      <c r="D27" s="6"/>
      <c r="E27" s="6">
        <f t="shared" si="0"/>
        <v>0</v>
      </c>
      <c r="G27" s="5"/>
    </row>
    <row r="28" spans="1:7">
      <c r="A28" s="24"/>
      <c r="B28" s="19" t="s">
        <v>30</v>
      </c>
      <c r="C28" s="23">
        <f>SUM(C22:C27)</f>
        <v>20057</v>
      </c>
      <c r="D28" s="23">
        <f>SUM(D22:D27)</f>
        <v>17321</v>
      </c>
      <c r="E28" s="23">
        <f>SUM(E22:E27)</f>
        <v>20057</v>
      </c>
    </row>
    <row r="29" spans="1:7">
      <c r="A29" s="24"/>
      <c r="B29" s="19" t="s">
        <v>24</v>
      </c>
      <c r="C29" s="26"/>
      <c r="D29" s="26"/>
      <c r="E29" s="23">
        <f>E28+E9</f>
        <v>303208</v>
      </c>
    </row>
    <row r="30" spans="1:7">
      <c r="A30" s="24" t="s">
        <v>11</v>
      </c>
      <c r="B30" s="15"/>
      <c r="C30" s="26"/>
      <c r="D30" s="26"/>
      <c r="E30" s="23">
        <f>C9-D9</f>
        <v>25257</v>
      </c>
    </row>
    <row r="31" spans="1:7">
      <c r="A31" s="28" t="s">
        <v>12</v>
      </c>
      <c r="B31" s="29"/>
      <c r="C31" s="23"/>
      <c r="D31" s="23"/>
      <c r="E31" s="23"/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2025-02-12T08:41:21Z</dcterms:modified>
</cp:coreProperties>
</file>